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Dades estadistiques\"/>
    </mc:Choice>
  </mc:AlternateContent>
  <bookViews>
    <workbookView xWindow="0" yWindow="0" windowWidth="19200" windowHeight="11655" activeTab="2"/>
  </bookViews>
  <sheets>
    <sheet name="Nou Ingres" sheetId="1" r:id="rId1"/>
    <sheet name="Total Matricula" sheetId="2" r:id="rId2"/>
    <sheet name="Titulats" sheetId="3" r:id="rId3"/>
    <sheet name="Relacio Titulats-Ingres" sheetId="4" r:id="rId4"/>
  </sheets>
  <definedNames>
    <definedName name="_xlnm.Print_Area" localSheetId="0">'Nou Ingres'!$A$1:$S$61</definedName>
    <definedName name="_xlnm.Print_Area" localSheetId="3">'Relacio Titulats-Ingres'!$A$1:$AA$50</definedName>
    <definedName name="_xlnm.Print_Area" localSheetId="2">Titulats!$A$1:$X$66</definedName>
    <definedName name="_xlnm.Print_Area" localSheetId="1">'Total Matricula'!$A$1:$O$89</definedName>
  </definedNames>
  <calcPr calcId="162913"/>
</workbook>
</file>

<file path=xl/calcChain.xml><?xml version="1.0" encoding="utf-8"?>
<calcChain xmlns="http://schemas.openxmlformats.org/spreadsheetml/2006/main">
  <c r="R10" i="3" l="1"/>
  <c r="R9" i="3"/>
  <c r="R8" i="3"/>
  <c r="R7" i="3"/>
  <c r="R6" i="3"/>
  <c r="R5" i="3"/>
  <c r="R4" i="3"/>
  <c r="R3" i="3"/>
  <c r="M30" i="1"/>
  <c r="L30" i="1"/>
  <c r="W11" i="4"/>
  <c r="P6" i="4"/>
  <c r="P7" i="4"/>
  <c r="P8" i="4"/>
  <c r="P9" i="4"/>
  <c r="P10" i="4"/>
  <c r="P11" i="4"/>
  <c r="P5" i="4"/>
  <c r="P4" i="4"/>
  <c r="O9" i="4"/>
  <c r="O10" i="4"/>
  <c r="O11" i="4"/>
  <c r="O5" i="4"/>
  <c r="O6" i="4"/>
  <c r="O7" i="4"/>
  <c r="O8" i="4"/>
  <c r="O4" i="4"/>
  <c r="N21" i="3"/>
  <c r="O21" i="3"/>
  <c r="P21" i="3"/>
  <c r="O11" i="3"/>
  <c r="P11" i="3"/>
  <c r="O23" i="4"/>
  <c r="P23" i="4"/>
  <c r="E12" i="4"/>
  <c r="F12" i="4"/>
  <c r="G12" i="4"/>
  <c r="D12" i="4"/>
  <c r="Q48" i="4"/>
  <c r="E14" i="4"/>
  <c r="F14" i="4"/>
  <c r="G14" i="4"/>
  <c r="D14" i="4"/>
  <c r="G34" i="4"/>
  <c r="M34" i="4" s="1"/>
  <c r="M32" i="4"/>
  <c r="N32" i="4"/>
  <c r="O32" i="4"/>
  <c r="P32" i="4"/>
  <c r="Q32" i="4"/>
  <c r="M33" i="4"/>
  <c r="N33" i="4"/>
  <c r="O33" i="4"/>
  <c r="P33" i="4"/>
  <c r="Q33" i="4"/>
  <c r="L32" i="4"/>
  <c r="L33" i="4"/>
  <c r="K32" i="4"/>
  <c r="K33" i="4"/>
  <c r="J32" i="4"/>
  <c r="J33" i="4"/>
  <c r="I33" i="4"/>
  <c r="I32" i="4"/>
  <c r="M23" i="4"/>
  <c r="N23" i="4"/>
  <c r="P53" i="3" l="1"/>
  <c r="O53" i="3"/>
  <c r="O14" i="4"/>
  <c r="P14" i="4"/>
  <c r="P12" i="4"/>
  <c r="P25" i="4" s="1"/>
  <c r="O12" i="4"/>
  <c r="O25" i="4" s="1"/>
  <c r="O34" i="4"/>
  <c r="I34" i="4"/>
  <c r="L34" i="4"/>
  <c r="P34" i="4"/>
  <c r="J34" i="4"/>
  <c r="N34" i="4"/>
  <c r="K34" i="4"/>
  <c r="Q34" i="4"/>
  <c r="N11" i="3" l="1"/>
  <c r="N53" i="3" s="1"/>
  <c r="L12" i="2"/>
  <c r="K12" i="2"/>
  <c r="J12" i="2"/>
  <c r="I12" i="2"/>
  <c r="H12" i="2"/>
  <c r="G12" i="2"/>
  <c r="F12" i="2"/>
  <c r="E12" i="2"/>
  <c r="D12" i="2"/>
  <c r="N12" i="2"/>
  <c r="O11" i="2" s="1"/>
  <c r="M12" i="2"/>
  <c r="M4" i="1" l="1"/>
  <c r="M27" i="1" s="1"/>
  <c r="L21" i="3"/>
  <c r="M21" i="3"/>
  <c r="N21" i="2"/>
  <c r="O6" i="2"/>
  <c r="M29" i="1"/>
  <c r="M28" i="1"/>
  <c r="M26" i="1"/>
  <c r="M22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H28" i="1"/>
  <c r="H27" i="1"/>
  <c r="H26" i="1"/>
  <c r="G31" i="1"/>
  <c r="F31" i="1"/>
  <c r="E31" i="1"/>
  <c r="D31" i="1"/>
  <c r="L22" i="1"/>
  <c r="K22" i="1"/>
  <c r="J22" i="1"/>
  <c r="I22" i="1"/>
  <c r="H22" i="1"/>
  <c r="G22" i="1"/>
  <c r="F22" i="1"/>
  <c r="E22" i="1"/>
  <c r="D22" i="1"/>
  <c r="M11" i="3"/>
  <c r="M53" i="3" s="1"/>
  <c r="M9" i="4"/>
  <c r="W10" i="4"/>
  <c r="N9" i="4"/>
  <c r="N8" i="4"/>
  <c r="M8" i="4"/>
  <c r="W8" i="4" s="1"/>
  <c r="N7" i="4"/>
  <c r="M7" i="4"/>
  <c r="N6" i="4"/>
  <c r="M6" i="4"/>
  <c r="N5" i="4"/>
  <c r="M5" i="4"/>
  <c r="N4" i="4"/>
  <c r="M4" i="4"/>
  <c r="N14" i="4" l="1"/>
  <c r="N12" i="4"/>
  <c r="N25" i="4" s="1"/>
  <c r="M14" i="4"/>
  <c r="W14" i="4" s="1"/>
  <c r="W4" i="4"/>
  <c r="M12" i="4"/>
  <c r="M25" i="4" s="1"/>
  <c r="O5" i="2"/>
  <c r="O3" i="2"/>
  <c r="O4" i="2"/>
  <c r="O7" i="2"/>
  <c r="O8" i="2"/>
  <c r="O9" i="2"/>
  <c r="O10" i="2"/>
  <c r="M12" i="1"/>
  <c r="M31" i="1" s="1"/>
  <c r="N23" i="2"/>
  <c r="F22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D22" i="4"/>
  <c r="E22" i="4"/>
  <c r="G22" i="4"/>
  <c r="H22" i="4"/>
  <c r="I22" i="4"/>
  <c r="J22" i="4"/>
  <c r="K22" i="4"/>
  <c r="E16" i="4"/>
  <c r="F16" i="4"/>
  <c r="G16" i="4"/>
  <c r="H16" i="4"/>
  <c r="I16" i="4"/>
  <c r="J16" i="4"/>
  <c r="D16" i="4"/>
  <c r="H5" i="4"/>
  <c r="I5" i="4"/>
  <c r="J5" i="4"/>
  <c r="K5" i="4"/>
  <c r="L5" i="4"/>
  <c r="H6" i="4"/>
  <c r="I6" i="4"/>
  <c r="J6" i="4"/>
  <c r="K6" i="4"/>
  <c r="L6" i="4"/>
  <c r="H7" i="4"/>
  <c r="I7" i="4"/>
  <c r="J7" i="4"/>
  <c r="K7" i="4"/>
  <c r="L7" i="4"/>
  <c r="I8" i="4"/>
  <c r="J8" i="4"/>
  <c r="T8" i="4" s="1"/>
  <c r="K8" i="4"/>
  <c r="U8" i="4" s="1"/>
  <c r="L8" i="4"/>
  <c r="V8" i="4" s="1"/>
  <c r="J9" i="4"/>
  <c r="T9" i="4" s="1"/>
  <c r="K9" i="4"/>
  <c r="U9" i="4" s="1"/>
  <c r="L9" i="4"/>
  <c r="U10" i="4"/>
  <c r="V10" i="4"/>
  <c r="I4" i="4"/>
  <c r="J4" i="4"/>
  <c r="K4" i="4"/>
  <c r="L4" i="4"/>
  <c r="H4" i="4"/>
  <c r="H12" i="4" l="1"/>
  <c r="I12" i="4"/>
  <c r="T4" i="4"/>
  <c r="J12" i="4"/>
  <c r="U4" i="4"/>
  <c r="K12" i="4"/>
  <c r="V4" i="4"/>
  <c r="L12" i="4"/>
  <c r="L14" i="4"/>
  <c r="V14" i="4" s="1"/>
  <c r="H14" i="4"/>
  <c r="I14" i="4"/>
  <c r="S14" i="4" s="1"/>
  <c r="J14" i="4"/>
  <c r="T14" i="4" s="1"/>
  <c r="K14" i="4"/>
  <c r="U14" i="4" s="1"/>
  <c r="Q39" i="4"/>
  <c r="Q50" i="4" s="1"/>
  <c r="P39" i="4"/>
  <c r="L12" i="1"/>
  <c r="L31" i="1" s="1"/>
  <c r="M21" i="2" l="1"/>
  <c r="M23" i="2" l="1"/>
  <c r="L11" i="3"/>
  <c r="K11" i="3"/>
  <c r="L53" i="3" l="1"/>
  <c r="J23" i="4"/>
  <c r="I23" i="4"/>
  <c r="H23" i="4"/>
  <c r="G23" i="4"/>
  <c r="F23" i="4"/>
  <c r="E23" i="4"/>
  <c r="D23" i="4"/>
  <c r="R11" i="3" l="1"/>
  <c r="H25" i="4"/>
  <c r="J25" i="4"/>
  <c r="F25" i="4"/>
  <c r="D25" i="4"/>
  <c r="E25" i="4"/>
  <c r="G25" i="4"/>
  <c r="I25" i="4"/>
  <c r="N39" i="4"/>
  <c r="O39" i="4"/>
  <c r="O50" i="4" s="1"/>
  <c r="S4" i="4"/>
  <c r="P48" i="4"/>
  <c r="P50" i="4" s="1"/>
  <c r="O48" i="4"/>
  <c r="N48" i="4"/>
  <c r="M48" i="4"/>
  <c r="L48" i="4"/>
  <c r="K48" i="4"/>
  <c r="J48" i="4"/>
  <c r="I48" i="4"/>
  <c r="H48" i="4"/>
  <c r="H39" i="4"/>
  <c r="W7" i="4"/>
  <c r="V7" i="4"/>
  <c r="U7" i="4"/>
  <c r="T7" i="4"/>
  <c r="S7" i="4"/>
  <c r="W6" i="4"/>
  <c r="V6" i="4"/>
  <c r="U6" i="4"/>
  <c r="T6" i="4"/>
  <c r="S6" i="4"/>
  <c r="W5" i="4"/>
  <c r="V5" i="4"/>
  <c r="U5" i="4"/>
  <c r="T5" i="4"/>
  <c r="L23" i="4"/>
  <c r="K23" i="4"/>
  <c r="N50" i="4" l="1"/>
  <c r="M39" i="4"/>
  <c r="W12" i="4" s="1"/>
  <c r="I39" i="4"/>
  <c r="S12" i="4" s="1"/>
  <c r="S5" i="4"/>
  <c r="J39" i="4"/>
  <c r="T12" i="4" s="1"/>
  <c r="L39" i="4"/>
  <c r="L50" i="4" s="1"/>
  <c r="K39" i="4"/>
  <c r="K50" i="4" s="1"/>
  <c r="H50" i="4"/>
  <c r="E21" i="2"/>
  <c r="F21" i="2"/>
  <c r="G21" i="2"/>
  <c r="H21" i="2"/>
  <c r="I21" i="2"/>
  <c r="J21" i="2"/>
  <c r="K21" i="2"/>
  <c r="L21" i="2"/>
  <c r="D21" i="2"/>
  <c r="D12" i="1"/>
  <c r="E12" i="1"/>
  <c r="F12" i="1"/>
  <c r="G12" i="1"/>
  <c r="H12" i="1"/>
  <c r="H31" i="1" s="1"/>
  <c r="I12" i="1"/>
  <c r="I31" i="1" s="1"/>
  <c r="J12" i="1"/>
  <c r="J31" i="1" s="1"/>
  <c r="K12" i="1"/>
  <c r="K31" i="1" s="1"/>
  <c r="V12" i="4" l="1"/>
  <c r="M50" i="4"/>
  <c r="I50" i="4"/>
  <c r="J50" i="4"/>
  <c r="L25" i="4"/>
  <c r="L23" i="2"/>
  <c r="K23" i="2"/>
  <c r="I23" i="2"/>
  <c r="U12" i="4"/>
  <c r="J23" i="2"/>
  <c r="D23" i="2"/>
  <c r="G23" i="2"/>
  <c r="F23" i="2"/>
  <c r="E23" i="2"/>
  <c r="H23" i="2"/>
  <c r="I21" i="3"/>
  <c r="J21" i="3"/>
  <c r="K21" i="3"/>
  <c r="K53" i="3" s="1"/>
  <c r="F11" i="3"/>
  <c r="G11" i="3"/>
  <c r="H11" i="3"/>
  <c r="I11" i="3"/>
  <c r="I53" i="3" s="1"/>
  <c r="J11" i="3"/>
  <c r="F21" i="3"/>
  <c r="G21" i="3"/>
  <c r="H21" i="3"/>
  <c r="D21" i="3"/>
  <c r="D11" i="3"/>
  <c r="E11" i="3"/>
  <c r="E21" i="3"/>
  <c r="E53" i="3" l="1"/>
  <c r="H53" i="3"/>
  <c r="F53" i="3"/>
  <c r="J53" i="3"/>
  <c r="D53" i="3"/>
  <c r="G53" i="3"/>
  <c r="K25" i="4"/>
</calcChain>
</file>

<file path=xl/sharedStrings.xml><?xml version="1.0" encoding="utf-8"?>
<sst xmlns="http://schemas.openxmlformats.org/spreadsheetml/2006/main" count="357" uniqueCount="82">
  <si>
    <t>GRAUS</t>
  </si>
  <si>
    <t>D</t>
  </si>
  <si>
    <t>Eng. Mecanica</t>
  </si>
  <si>
    <t>M</t>
  </si>
  <si>
    <t>Eng. Electrica</t>
  </si>
  <si>
    <t>E</t>
  </si>
  <si>
    <t>Eng. Electronica</t>
  </si>
  <si>
    <t>K</t>
  </si>
  <si>
    <t>I</t>
  </si>
  <si>
    <t>T</t>
  </si>
  <si>
    <t>MASTER</t>
  </si>
  <si>
    <t>R</t>
  </si>
  <si>
    <t>CICLES</t>
  </si>
  <si>
    <t>ETI. Mecanica</t>
  </si>
  <si>
    <t>ETI. Electricitat</t>
  </si>
  <si>
    <t>ETI. Electrònica</t>
  </si>
  <si>
    <t>ETI Qumica</t>
  </si>
  <si>
    <t>Q</t>
  </si>
  <si>
    <t>ETI Informatica</t>
  </si>
  <si>
    <t>G</t>
  </si>
  <si>
    <t>ETI Sist Electron</t>
  </si>
  <si>
    <t>S</t>
  </si>
  <si>
    <t>Eng. Automatica</t>
  </si>
  <si>
    <t>U</t>
  </si>
  <si>
    <t>2011-12</t>
  </si>
  <si>
    <t>2012-13</t>
  </si>
  <si>
    <t>2008-09</t>
  </si>
  <si>
    <t>2009-10</t>
  </si>
  <si>
    <t>2010-11</t>
  </si>
  <si>
    <t>EPSEVG</t>
  </si>
  <si>
    <t>2013-14</t>
  </si>
  <si>
    <t>2014-15</t>
  </si>
  <si>
    <t>2015-16</t>
  </si>
  <si>
    <t>2016-17</t>
  </si>
  <si>
    <t>NOU INGRES</t>
  </si>
  <si>
    <t>N</t>
  </si>
  <si>
    <t>Subtotal</t>
  </si>
  <si>
    <t>Total</t>
  </si>
  <si>
    <t>TITULATS</t>
  </si>
  <si>
    <t>ETI Química</t>
  </si>
  <si>
    <t>Graus+Master</t>
  </si>
  <si>
    <t>Cicles 1er i 2on</t>
  </si>
  <si>
    <t>Total EPSEVG</t>
  </si>
  <si>
    <t>?</t>
  </si>
  <si>
    <t>Eng. Automatica E.I.</t>
  </si>
  <si>
    <t>TOTAL MATRIC. Graus+Master</t>
  </si>
  <si>
    <t>Grau Eng. Disseny</t>
  </si>
  <si>
    <t>Grau Eng. Fase Comuna</t>
  </si>
  <si>
    <t>Grau Eng. Mecanica</t>
  </si>
  <si>
    <t>Grau Eng. Electrica</t>
  </si>
  <si>
    <t>Grau Eng. Electronica</t>
  </si>
  <si>
    <t>Grau Eng. Informatica</t>
  </si>
  <si>
    <t>Grau Eng. S.Electronics</t>
  </si>
  <si>
    <t>Master MUESAEI</t>
  </si>
  <si>
    <t>2017-18</t>
  </si>
  <si>
    <t>2017-2018</t>
  </si>
  <si>
    <t>2018-19</t>
  </si>
  <si>
    <t>OFERTA DE PLACES</t>
  </si>
  <si>
    <t xml:space="preserve">NOU INGRES/OFERTA </t>
  </si>
  <si>
    <t>2018-19-1</t>
  </si>
  <si>
    <t xml:space="preserve"> MATRICULA per Titulacions i Total</t>
  </si>
  <si>
    <t>Master MBDesign</t>
  </si>
  <si>
    <t>B</t>
  </si>
  <si>
    <t>% de la matricula total EPSEVG 2018/19</t>
  </si>
  <si>
    <t>Total Titulats EPSEVG</t>
  </si>
  <si>
    <t>Total Graus Area Industrial</t>
  </si>
  <si>
    <t>Hipotesi distribució</t>
  </si>
  <si>
    <t>Ràtio TITULATS/NOU INGRES (4 anys abans graus -  1 any abans master)</t>
  </si>
  <si>
    <t>2019-20</t>
  </si>
  <si>
    <t>2020-21</t>
  </si>
  <si>
    <t>Total Nou Ingres EPSEVG</t>
  </si>
  <si>
    <t>NOU INGRES  / OFERTA</t>
  </si>
  <si>
    <t>Nou ingres total Grau+Master EPSEVG</t>
  </si>
  <si>
    <t>Grau Eng. Disseny Ind i DP</t>
  </si>
  <si>
    <t>Master MBDesign-Vilanova</t>
  </si>
  <si>
    <t>Master MBDesign - Vilanova</t>
  </si>
  <si>
    <t>Graus Area industrial</t>
  </si>
  <si>
    <t>Titulats Graus EPSEVG</t>
  </si>
  <si>
    <t>Titulats</t>
  </si>
  <si>
    <t>EPSEVG: Ratio TITULATS / NOU INGRES</t>
  </si>
  <si>
    <t>Grau Eng. Electronica I.A.</t>
  </si>
  <si>
    <t>% Titulats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</si>
</sst>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Arial Narrow"/>
      <family val="2"/>
    </font>
    <font>
      <b/>
      <sz val="14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/>
    <xf numFmtId="1" fontId="0" fillId="0" borderId="0" xfId="0" applyNumberForma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9" fontId="0" fillId="0" borderId="0" xfId="0" quotePrefix="1" applyNumberForma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" fontId="17" fillId="3" borderId="16" xfId="0" applyNumberFormat="1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9" fontId="19" fillId="0" borderId="0" xfId="0" applyNumberFormat="1" applyFont="1" applyBorder="1" applyAlignment="1">
      <alignment horizontal="center" vertical="center"/>
    </xf>
    <xf numFmtId="9" fontId="19" fillId="0" borderId="0" xfId="0" quotePrefix="1" applyNumberFormat="1" applyFont="1" applyBorder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0" fillId="6" borderId="5" xfId="0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9" fontId="0" fillId="0" borderId="10" xfId="0" quotePrefix="1" applyNumberFormat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1" fontId="12" fillId="7" borderId="15" xfId="0" applyNumberFormat="1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3" borderId="40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0" fontId="0" fillId="6" borderId="0" xfId="0" applyFill="1"/>
    <xf numFmtId="0" fontId="21" fillId="0" borderId="0" xfId="0" applyFont="1"/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9" fontId="0" fillId="7" borderId="0" xfId="0" applyNumberFormat="1" applyFill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center" vertical="center"/>
    </xf>
    <xf numFmtId="9" fontId="0" fillId="6" borderId="15" xfId="0" applyNumberForma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" fontId="14" fillId="3" borderId="20" xfId="0" applyNumberFormat="1" applyFont="1" applyFill="1" applyBorder="1" applyAlignment="1">
      <alignment horizontal="center" vertical="center"/>
    </xf>
    <xf numFmtId="164" fontId="14" fillId="3" borderId="12" xfId="0" quotePrefix="1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right"/>
    </xf>
    <xf numFmtId="10" fontId="0" fillId="0" borderId="26" xfId="0" applyNumberForma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9" fontId="12" fillId="0" borderId="0" xfId="0" quotePrefix="1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7" borderId="0" xfId="0" applyNumberFormat="1" applyFont="1" applyFill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12" fillId="6" borderId="1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'Nou Ingres'!$B$3</c:f>
              <c:strCache>
                <c:ptCount val="1"/>
                <c:pt idx="0">
                  <c:v>Grau Eng. Disseny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Ingres'!$D$3:$M$3</c:f>
              <c:numCache>
                <c:formatCode>0</c:formatCode>
                <c:ptCount val="10"/>
                <c:pt idx="0">
                  <c:v>66</c:v>
                </c:pt>
                <c:pt idx="1">
                  <c:v>92</c:v>
                </c:pt>
                <c:pt idx="2">
                  <c:v>92</c:v>
                </c:pt>
                <c:pt idx="3">
                  <c:v>94</c:v>
                </c:pt>
                <c:pt idx="4">
                  <c:v>117</c:v>
                </c:pt>
                <c:pt idx="5">
                  <c:v>110</c:v>
                </c:pt>
                <c:pt idx="6">
                  <c:v>96</c:v>
                </c:pt>
                <c:pt idx="7">
                  <c:v>123</c:v>
                </c:pt>
                <c:pt idx="8">
                  <c:v>104</c:v>
                </c:pt>
                <c:pt idx="9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6-401C-864C-06071A36B9E3}"/>
            </c:ext>
          </c:extLst>
        </c:ser>
        <c:ser>
          <c:idx val="1"/>
          <c:order val="1"/>
          <c:tx>
            <c:strRef>
              <c:f>'Nou Ingres'!$B$4</c:f>
              <c:strCache>
                <c:ptCount val="1"/>
                <c:pt idx="0">
                  <c:v>Grau Eng. Fase Comuna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Ingres'!$D$4:$M$4</c:f>
              <c:numCache>
                <c:formatCode>0</c:formatCode>
                <c:ptCount val="10"/>
                <c:pt idx="0">
                  <c:v>183</c:v>
                </c:pt>
                <c:pt idx="1">
                  <c:v>198</c:v>
                </c:pt>
                <c:pt idx="2">
                  <c:v>208</c:v>
                </c:pt>
                <c:pt idx="3">
                  <c:v>213</c:v>
                </c:pt>
                <c:pt idx="4">
                  <c:v>177</c:v>
                </c:pt>
                <c:pt idx="5">
                  <c:v>166</c:v>
                </c:pt>
                <c:pt idx="6">
                  <c:v>174</c:v>
                </c:pt>
                <c:pt idx="7">
                  <c:v>150</c:v>
                </c:pt>
                <c:pt idx="8">
                  <c:v>167</c:v>
                </c:pt>
                <c:pt idx="9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6-401C-864C-06071A36B9E3}"/>
            </c:ext>
          </c:extLst>
        </c:ser>
        <c:ser>
          <c:idx val="2"/>
          <c:order val="2"/>
          <c:tx>
            <c:strRef>
              <c:f>'Nou Ingres'!$B$5</c:f>
              <c:strCache>
                <c:ptCount val="1"/>
                <c:pt idx="0">
                  <c:v>Eng. Mecanica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Ingres'!$D$5:$L$5</c:f>
            </c:numRef>
          </c:val>
          <c:smooth val="0"/>
          <c:extLst>
            <c:ext xmlns:c16="http://schemas.microsoft.com/office/drawing/2014/chart" uri="{C3380CC4-5D6E-409C-BE32-E72D297353CC}">
              <c16:uniqueId val="{00000002-A3F6-401C-864C-06071A36B9E3}"/>
            </c:ext>
          </c:extLst>
        </c:ser>
        <c:ser>
          <c:idx val="3"/>
          <c:order val="3"/>
          <c:tx>
            <c:strRef>
              <c:f>'Nou Ingres'!$B$6</c:f>
              <c:strCache>
                <c:ptCount val="1"/>
                <c:pt idx="0">
                  <c:v>Eng. Electrica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Ingres'!$D$6:$L$6</c:f>
            </c:numRef>
          </c:val>
          <c:smooth val="0"/>
          <c:extLst>
            <c:ext xmlns:c16="http://schemas.microsoft.com/office/drawing/2014/chart" uri="{C3380CC4-5D6E-409C-BE32-E72D297353CC}">
              <c16:uniqueId val="{00000003-A3F6-401C-864C-06071A36B9E3}"/>
            </c:ext>
          </c:extLst>
        </c:ser>
        <c:ser>
          <c:idx val="4"/>
          <c:order val="4"/>
          <c:tx>
            <c:strRef>
              <c:f>'Nou Ingres'!$B$7</c:f>
              <c:strCache>
                <c:ptCount val="1"/>
                <c:pt idx="0">
                  <c:v>Eng. Electronica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Ingres'!$D$7:$L$7</c:f>
            </c:numRef>
          </c:val>
          <c:smooth val="0"/>
          <c:extLst>
            <c:ext xmlns:c16="http://schemas.microsoft.com/office/drawing/2014/chart" uri="{C3380CC4-5D6E-409C-BE32-E72D297353CC}">
              <c16:uniqueId val="{00000004-A3F6-401C-864C-06071A36B9E3}"/>
            </c:ext>
          </c:extLst>
        </c:ser>
        <c:ser>
          <c:idx val="5"/>
          <c:order val="5"/>
          <c:tx>
            <c:strRef>
              <c:f>'Nou Ingres'!$B$8</c:f>
              <c:strCache>
                <c:ptCount val="1"/>
                <c:pt idx="0">
                  <c:v>Grau Eng. Informatica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Ingres'!$D$8:$M$8</c:f>
              <c:numCache>
                <c:formatCode>0</c:formatCode>
                <c:ptCount val="10"/>
                <c:pt idx="1">
                  <c:v>32</c:v>
                </c:pt>
                <c:pt idx="2">
                  <c:v>42</c:v>
                </c:pt>
                <c:pt idx="3">
                  <c:v>59</c:v>
                </c:pt>
                <c:pt idx="4">
                  <c:v>48</c:v>
                </c:pt>
                <c:pt idx="5">
                  <c:v>59</c:v>
                </c:pt>
                <c:pt idx="6">
                  <c:v>52</c:v>
                </c:pt>
                <c:pt idx="7">
                  <c:v>67</c:v>
                </c:pt>
                <c:pt idx="8">
                  <c:v>60</c:v>
                </c:pt>
                <c:pt idx="9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F6-401C-864C-06071A36B9E3}"/>
            </c:ext>
          </c:extLst>
        </c:ser>
        <c:ser>
          <c:idx val="6"/>
          <c:order val="6"/>
          <c:tx>
            <c:strRef>
              <c:f>'Nou Ingres'!$B$10</c:f>
              <c:strCache>
                <c:ptCount val="1"/>
                <c:pt idx="0">
                  <c:v>Master MUESAEI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Ingres'!$D$10:$M$10</c:f>
              <c:numCache>
                <c:formatCode>0</c:formatCode>
                <c:ptCount val="10"/>
                <c:pt idx="3">
                  <c:v>9</c:v>
                </c:pt>
                <c:pt idx="4">
                  <c:v>0</c:v>
                </c:pt>
                <c:pt idx="5">
                  <c:v>20</c:v>
                </c:pt>
                <c:pt idx="6">
                  <c:v>19</c:v>
                </c:pt>
                <c:pt idx="7">
                  <c:v>13</c:v>
                </c:pt>
                <c:pt idx="8">
                  <c:v>17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02-4BFB-A777-71FFE3C95786}"/>
            </c:ext>
          </c:extLst>
        </c:ser>
        <c:ser>
          <c:idx val="7"/>
          <c:order val="7"/>
          <c:tx>
            <c:strRef>
              <c:f>'Nou Ingres'!$B$11</c:f>
              <c:strCache>
                <c:ptCount val="1"/>
                <c:pt idx="0">
                  <c:v>Master MBDesign - Vilanova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'Nou Ingres'!$D$11:$M$11</c:f>
              <c:numCache>
                <c:formatCode>0</c:formatCode>
                <c:ptCount val="10"/>
                <c:pt idx="8">
                  <c:v>3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0-409B-92A7-1C9D083BF4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947968"/>
        <c:axId val="137691136"/>
      </c:lineChart>
      <c:catAx>
        <c:axId val="13694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691136"/>
        <c:crosses val="autoZero"/>
        <c:auto val="1"/>
        <c:lblAlgn val="ctr"/>
        <c:lblOffset val="100"/>
        <c:noMultiLvlLbl val="0"/>
      </c:catAx>
      <c:valAx>
        <c:axId val="1376911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6947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Titulats!$R$2</c:f>
              <c:strCache>
                <c:ptCount val="1"/>
                <c:pt idx="0">
                  <c:v>% Titulats 2017-18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Titulats!$B$3:$B$10</c:f>
              <c:strCache>
                <c:ptCount val="8"/>
                <c:pt idx="0">
                  <c:v>Grau Eng. Disseny Ind i DP</c:v>
                </c:pt>
                <c:pt idx="1">
                  <c:v>Grau Eng. Mecanica</c:v>
                </c:pt>
                <c:pt idx="2">
                  <c:v>Grau Eng. Electrica</c:v>
                </c:pt>
                <c:pt idx="3">
                  <c:v>Grau Eng. Electronica I.A.</c:v>
                </c:pt>
                <c:pt idx="4">
                  <c:v>Grau Eng. Informatica</c:v>
                </c:pt>
                <c:pt idx="5">
                  <c:v>Grau Eng. S.Electronics</c:v>
                </c:pt>
                <c:pt idx="6">
                  <c:v>Master MUESAEI</c:v>
                </c:pt>
                <c:pt idx="7">
                  <c:v>Master MBDesign-Vilanova</c:v>
                </c:pt>
              </c:strCache>
            </c:strRef>
          </c:cat>
          <c:val>
            <c:numRef>
              <c:f>Titulats!$R$3:$R$10</c:f>
              <c:numCache>
                <c:formatCode>0.00%</c:formatCode>
                <c:ptCount val="8"/>
                <c:pt idx="0">
                  <c:v>0.29714285714285715</c:v>
                </c:pt>
                <c:pt idx="1">
                  <c:v>0.36571428571428571</c:v>
                </c:pt>
                <c:pt idx="2">
                  <c:v>7.4285714285714288E-2</c:v>
                </c:pt>
                <c:pt idx="3">
                  <c:v>0.15428571428571428</c:v>
                </c:pt>
                <c:pt idx="4">
                  <c:v>6.8571428571428575E-2</c:v>
                </c:pt>
                <c:pt idx="5">
                  <c:v>0</c:v>
                </c:pt>
                <c:pt idx="6">
                  <c:v>2.2857142857142857E-2</c:v>
                </c:pt>
                <c:pt idx="7">
                  <c:v>1.7142857142857144E-2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A-411F-8D50-51E0C038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'Relacio Titulats-Ingres'!$B$4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Titulats-Ingres'!$S$4:$W$4</c:f>
              <c:numCache>
                <c:formatCode>0%</c:formatCode>
                <c:ptCount val="5"/>
                <c:pt idx="0">
                  <c:v>0.5757575757575758</c:v>
                </c:pt>
                <c:pt idx="1">
                  <c:v>0.56521739130434778</c:v>
                </c:pt>
                <c:pt idx="2">
                  <c:v>0.68478260869565222</c:v>
                </c:pt>
                <c:pt idx="3">
                  <c:v>0.75531914893617025</c:v>
                </c:pt>
                <c:pt idx="4">
                  <c:v>0.44444444444444442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A-417E-AD32-EFF0079F364A}"/>
            </c:ext>
          </c:extLst>
        </c:ser>
        <c:ser>
          <c:idx val="1"/>
          <c:order val="1"/>
          <c:tx>
            <c:strRef>
              <c:f>'Relacio Titulats-Ingres'!$B$5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Titulats-Ingres'!$S$5:$W$5</c:f>
              <c:numCache>
                <c:formatCode>0%</c:formatCode>
                <c:ptCount val="5"/>
                <c:pt idx="0">
                  <c:v>0.45901639344262296</c:v>
                </c:pt>
                <c:pt idx="1">
                  <c:v>0.49494949494949497</c:v>
                </c:pt>
                <c:pt idx="2">
                  <c:v>0.52884615384615385</c:v>
                </c:pt>
                <c:pt idx="3">
                  <c:v>0.57276995305164324</c:v>
                </c:pt>
                <c:pt idx="4">
                  <c:v>0.7231638418079096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A-417E-AD32-EFF0079F364A}"/>
            </c:ext>
          </c:extLst>
        </c:ser>
        <c:ser>
          <c:idx val="2"/>
          <c:order val="2"/>
          <c:tx>
            <c:strRef>
              <c:f>'Relacio Titulats-Ingres'!$B$6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Titulats-Ingres'!$S$6:$W$6</c:f>
              <c:numCache>
                <c:formatCode>0%</c:formatCode>
                <c:ptCount val="5"/>
                <c:pt idx="0">
                  <c:v>0.37158469945355194</c:v>
                </c:pt>
                <c:pt idx="1">
                  <c:v>0.28282828282828282</c:v>
                </c:pt>
                <c:pt idx="2">
                  <c:v>0.30769230769230771</c:v>
                </c:pt>
                <c:pt idx="3">
                  <c:v>0.30046948356807512</c:v>
                </c:pt>
                <c:pt idx="4">
                  <c:v>0.29378531073446329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8A-417E-AD32-EFF0079F364A}"/>
            </c:ext>
          </c:extLst>
        </c:ser>
        <c:ser>
          <c:idx val="3"/>
          <c:order val="3"/>
          <c:tx>
            <c:strRef>
              <c:f>'Relacio Titulats-Ingres'!$B$7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Titulats-Ingres'!$S$7:$W$7</c:f>
              <c:numCache>
                <c:formatCode>0%</c:formatCode>
                <c:ptCount val="5"/>
                <c:pt idx="0">
                  <c:v>0.21857923497267759</c:v>
                </c:pt>
                <c:pt idx="1">
                  <c:v>0.48484848484848486</c:v>
                </c:pt>
                <c:pt idx="2">
                  <c:v>0.30769230769230771</c:v>
                </c:pt>
                <c:pt idx="3">
                  <c:v>0.3380281690140845</c:v>
                </c:pt>
                <c:pt idx="4">
                  <c:v>0.61016949152542377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8A-417E-AD32-EFF0079F364A}"/>
            </c:ext>
          </c:extLst>
        </c:ser>
        <c:ser>
          <c:idx val="4"/>
          <c:order val="4"/>
          <c:tx>
            <c:strRef>
              <c:f>'Relacio Titulats-Ingres'!$B$8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Titulats-Ingres'!$S$8:$W$8</c:f>
              <c:numCache>
                <c:formatCode>0%</c:formatCode>
                <c:ptCount val="5"/>
                <c:pt idx="1">
                  <c:v>0.1875</c:v>
                </c:pt>
                <c:pt idx="2">
                  <c:v>0.33333333333333331</c:v>
                </c:pt>
                <c:pt idx="3">
                  <c:v>0.28813559322033899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8A-417E-AD32-EFF0079F364A}"/>
            </c:ext>
          </c:extLst>
        </c:ser>
        <c:ser>
          <c:idx val="5"/>
          <c:order val="5"/>
          <c:tx>
            <c:strRef>
              <c:f>'Relacio Titulats-Ingres'!$B$10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Titulats-Ingres'!$S$10:$W$10</c:f>
              <c:numCache>
                <c:formatCode>0%</c:formatCode>
                <c:ptCount val="5"/>
                <c:pt idx="2">
                  <c:v>0.5</c:v>
                </c:pt>
                <c:pt idx="3">
                  <c:v>0.63157894736842102</c:v>
                </c:pt>
                <c:pt idx="4">
                  <c:v>0.30769230769230771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8A-417E-AD32-EFF0079F364A}"/>
            </c:ext>
          </c:extLst>
        </c:ser>
        <c:ser>
          <c:idx val="8"/>
          <c:order val="6"/>
          <c:tx>
            <c:strRef>
              <c:f>'Relacio Titulats-Ingres'!$B$14</c:f>
              <c:strCache>
                <c:ptCount val="1"/>
                <c:pt idx="0">
                  <c:v>Total Graus Area Industrial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Titulats-Ingres'!$S$14:$W$14</c:f>
              <c:numCache>
                <c:formatCode>0%</c:formatCode>
                <c:ptCount val="5"/>
                <c:pt idx="0">
                  <c:v>0.37704918032786883</c:v>
                </c:pt>
                <c:pt idx="1">
                  <c:v>0.43939393939393939</c:v>
                </c:pt>
                <c:pt idx="2">
                  <c:v>0.41826923076923078</c:v>
                </c:pt>
                <c:pt idx="3">
                  <c:v>0.4460093896713615</c:v>
                </c:pt>
                <c:pt idx="4">
                  <c:v>0.58757062146892658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8A-417E-AD32-EFF0079F364A}"/>
            </c:ext>
          </c:extLst>
        </c:ser>
        <c:ser>
          <c:idx val="6"/>
          <c:order val="7"/>
          <c:tx>
            <c:strRef>
              <c:f>'Relacio Titulats-Ingres'!$B$11</c:f>
              <c:strCache>
                <c:ptCount val="1"/>
                <c:pt idx="0">
                  <c:v>Master MBDesign</c:v>
                </c:pt>
              </c:strCache>
            </c:strRef>
          </c:tx>
          <c:cat>
            <c:strRef>
              <c:f>'Relacio Titulats-Ingres'!$S$3:$W$3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Titulats-Ingres'!$S$11:$W$11</c:f>
              <c:numCache>
                <c:formatCode>0%</c:formatCode>
                <c:ptCount val="5"/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8A-417E-AD32-EFF0079F3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36608"/>
        <c:axId val="107671552"/>
      </c:lineChart>
      <c:catAx>
        <c:axId val="10763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671552"/>
        <c:crosses val="autoZero"/>
        <c:auto val="1"/>
        <c:lblAlgn val="ctr"/>
        <c:lblOffset val="100"/>
        <c:noMultiLvlLbl val="0"/>
      </c:catAx>
      <c:valAx>
        <c:axId val="107671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63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'Nou Ingres'!$B$26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'Nou Ingres'!$H$25:$M$25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Ingres'!$H$26:$M$26</c:f>
              <c:numCache>
                <c:formatCode>0.0%</c:formatCode>
                <c:ptCount val="6"/>
                <c:pt idx="0">
                  <c:v>1.17</c:v>
                </c:pt>
                <c:pt idx="1">
                  <c:v>1.1000000000000001</c:v>
                </c:pt>
                <c:pt idx="2">
                  <c:v>0.96</c:v>
                </c:pt>
                <c:pt idx="3">
                  <c:v>1.23</c:v>
                </c:pt>
                <c:pt idx="4">
                  <c:v>1.04</c:v>
                </c:pt>
                <c:pt idx="5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88-4775-B8A2-F6ACFF429857}"/>
            </c:ext>
          </c:extLst>
        </c:ser>
        <c:ser>
          <c:idx val="1"/>
          <c:order val="1"/>
          <c:tx>
            <c:strRef>
              <c:f>'Nou Ingres'!$B$27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'Nou Ingres'!$H$25:$M$25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Ingres'!$H$27:$M$27</c:f>
              <c:numCache>
                <c:formatCode>0.0%</c:formatCode>
                <c:ptCount val="6"/>
                <c:pt idx="0">
                  <c:v>0.88500000000000001</c:v>
                </c:pt>
                <c:pt idx="1">
                  <c:v>0.83</c:v>
                </c:pt>
                <c:pt idx="2">
                  <c:v>0.87</c:v>
                </c:pt>
                <c:pt idx="3">
                  <c:v>0.75</c:v>
                </c:pt>
                <c:pt idx="4">
                  <c:v>0.83499999999999996</c:v>
                </c:pt>
                <c:pt idx="5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8-4775-B8A2-F6ACFF429857}"/>
            </c:ext>
          </c:extLst>
        </c:ser>
        <c:ser>
          <c:idx val="2"/>
          <c:order val="2"/>
          <c:tx>
            <c:strRef>
              <c:f>'Nou Ingres'!$B$28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'Nou Ingres'!$H$25:$M$25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Ingres'!$H$28:$M$28</c:f>
              <c:numCache>
                <c:formatCode>0.0%</c:formatCode>
                <c:ptCount val="6"/>
                <c:pt idx="0">
                  <c:v>0.96</c:v>
                </c:pt>
                <c:pt idx="1">
                  <c:v>1.18</c:v>
                </c:pt>
                <c:pt idx="2">
                  <c:v>1.04</c:v>
                </c:pt>
                <c:pt idx="3">
                  <c:v>1.34</c:v>
                </c:pt>
                <c:pt idx="4">
                  <c:v>1.2</c:v>
                </c:pt>
                <c:pt idx="5">
                  <c:v>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88-4775-B8A2-F6ACFF429857}"/>
            </c:ext>
          </c:extLst>
        </c:ser>
        <c:ser>
          <c:idx val="3"/>
          <c:order val="3"/>
          <c:tx>
            <c:strRef>
              <c:f>'Nou Ingres'!$B$29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'Nou Ingres'!$H$25:$M$25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Ingres'!$H$29:$M$29</c:f>
              <c:numCache>
                <c:formatCode>0.0%</c:formatCode>
                <c:ptCount val="6"/>
                <c:pt idx="1">
                  <c:v>0.66666666666666663</c:v>
                </c:pt>
                <c:pt idx="2">
                  <c:v>0.6333333333333333</c:v>
                </c:pt>
                <c:pt idx="3">
                  <c:v>0.43333333333333335</c:v>
                </c:pt>
                <c:pt idx="4">
                  <c:v>0.56666666666666665</c:v>
                </c:pt>
                <c:pt idx="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88-4775-B8A2-F6ACFF429857}"/>
            </c:ext>
          </c:extLst>
        </c:ser>
        <c:ser>
          <c:idx val="4"/>
          <c:order val="4"/>
          <c:tx>
            <c:strRef>
              <c:f>'Nou Ingres'!$B$31</c:f>
              <c:strCache>
                <c:ptCount val="1"/>
                <c:pt idx="0">
                  <c:v>Total EPSEVG</c:v>
                </c:pt>
              </c:strCache>
            </c:strRef>
          </c:tx>
          <c:cat>
            <c:strRef>
              <c:f>'Nou Ingres'!$H$25:$M$25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Ingres'!$H$31:$M$31</c:f>
              <c:numCache>
                <c:formatCode>0.0%</c:formatCode>
                <c:ptCount val="6"/>
                <c:pt idx="0">
                  <c:v>0.97714285714285709</c:v>
                </c:pt>
                <c:pt idx="1">
                  <c:v>0.93421052631578949</c:v>
                </c:pt>
                <c:pt idx="2">
                  <c:v>0.89736842105263159</c:v>
                </c:pt>
                <c:pt idx="3">
                  <c:v>0.92894736842105263</c:v>
                </c:pt>
                <c:pt idx="4">
                  <c:v>0.91578947368421049</c:v>
                </c:pt>
                <c:pt idx="5">
                  <c:v>0.86578947368421055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88-4775-B8A2-F6ACFF429857}"/>
            </c:ext>
          </c:extLst>
        </c:ser>
        <c:ser>
          <c:idx val="5"/>
          <c:order val="5"/>
          <c:tx>
            <c:strRef>
              <c:f>'Nou Ingres'!$B$30</c:f>
              <c:strCache>
                <c:ptCount val="1"/>
                <c:pt idx="0">
                  <c:v>Master MBDesign - Vilanova</c:v>
                </c:pt>
              </c:strCache>
            </c:strRef>
          </c:tx>
          <c:cat>
            <c:strRef>
              <c:f>'Nou Ingres'!$H$25:$M$25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Ingres'!$H$30:$M$30</c:f>
              <c:numCache>
                <c:formatCode>0.0%</c:formatCode>
                <c:ptCount val="6"/>
                <c:pt idx="4">
                  <c:v>0.3</c:v>
                </c:pt>
                <c:pt idx="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F-49F7-A21A-A4AF374F0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26208"/>
        <c:axId val="137748480"/>
      </c:lineChart>
      <c:catAx>
        <c:axId val="1377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748480"/>
        <c:crosses val="autoZero"/>
        <c:auto val="1"/>
        <c:lblAlgn val="ctr"/>
        <c:lblOffset val="100"/>
        <c:noMultiLvlLbl val="0"/>
      </c:catAx>
      <c:valAx>
        <c:axId val="1377484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7726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'Nou Ingres'!$B$12</c:f>
              <c:strCache>
                <c:ptCount val="1"/>
                <c:pt idx="0">
                  <c:v>Nou ingres total Grau+Master EPSEVG</c:v>
                </c:pt>
              </c:strCache>
            </c:strRef>
          </c:tx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Ingres'!$D$12:$M$12</c:f>
              <c:numCache>
                <c:formatCode>0</c:formatCode>
                <c:ptCount val="10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353</c:v>
                </c:pt>
                <c:pt idx="8">
                  <c:v>348</c:v>
                </c:pt>
                <c:pt idx="9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B-4E38-A47F-6E5F8608D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56672"/>
        <c:axId val="137758208"/>
      </c:lineChart>
      <c:catAx>
        <c:axId val="13775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758208"/>
        <c:crosses val="autoZero"/>
        <c:auto val="1"/>
        <c:lblAlgn val="ctr"/>
        <c:lblOffset val="100"/>
        <c:noMultiLvlLbl val="0"/>
      </c:catAx>
      <c:valAx>
        <c:axId val="137758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775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Matricula'!$B$3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Matricula'!$D$3:$N$3</c:f>
              <c:numCache>
                <c:formatCode>General</c:formatCode>
                <c:ptCount val="11"/>
                <c:pt idx="0">
                  <c:v>0</c:v>
                </c:pt>
                <c:pt idx="1">
                  <c:v>66</c:v>
                </c:pt>
                <c:pt idx="2">
                  <c:v>147</c:v>
                </c:pt>
                <c:pt idx="3">
                  <c:v>226</c:v>
                </c:pt>
                <c:pt idx="4">
                  <c:v>310</c:v>
                </c:pt>
                <c:pt idx="5">
                  <c:v>381</c:v>
                </c:pt>
                <c:pt idx="6">
                  <c:v>425</c:v>
                </c:pt>
                <c:pt idx="7">
                  <c:v>431</c:v>
                </c:pt>
                <c:pt idx="8">
                  <c:v>435</c:v>
                </c:pt>
                <c:pt idx="9">
                  <c:v>447</c:v>
                </c:pt>
                <c:pt idx="10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A5-4680-B54C-DC0B7624D990}"/>
            </c:ext>
          </c:extLst>
        </c:ser>
        <c:ser>
          <c:idx val="1"/>
          <c:order val="1"/>
          <c:tx>
            <c:strRef>
              <c:f>'Total Matricula'!$B$4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Matricula'!$D$4:$N$4</c:f>
              <c:numCache>
                <c:formatCode>General</c:formatCode>
                <c:ptCount val="11"/>
                <c:pt idx="0">
                  <c:v>0</c:v>
                </c:pt>
                <c:pt idx="1">
                  <c:v>203</c:v>
                </c:pt>
                <c:pt idx="2">
                  <c:v>292</c:v>
                </c:pt>
                <c:pt idx="3">
                  <c:v>356</c:v>
                </c:pt>
                <c:pt idx="4">
                  <c:v>318</c:v>
                </c:pt>
                <c:pt idx="5">
                  <c:v>152</c:v>
                </c:pt>
                <c:pt idx="6">
                  <c:v>114</c:v>
                </c:pt>
                <c:pt idx="7">
                  <c:v>167</c:v>
                </c:pt>
                <c:pt idx="8">
                  <c:v>173</c:v>
                </c:pt>
                <c:pt idx="9">
                  <c:v>176</c:v>
                </c:pt>
                <c:pt idx="10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5-4680-B54C-DC0B7624D990}"/>
            </c:ext>
          </c:extLst>
        </c:ser>
        <c:ser>
          <c:idx val="2"/>
          <c:order val="2"/>
          <c:tx>
            <c:strRef>
              <c:f>'Total Matricula'!$B$5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multiLvlStrRef>
              <c:f>'Total Matricula'!$D$2:$N$3</c:f>
              <c:multiLvlStrCache>
                <c:ptCount val="11"/>
                <c:lvl>
                  <c:pt idx="0">
                    <c:v>0</c:v>
                  </c:pt>
                  <c:pt idx="1">
                    <c:v>66</c:v>
                  </c:pt>
                  <c:pt idx="2">
                    <c:v>147</c:v>
                  </c:pt>
                  <c:pt idx="3">
                    <c:v>226</c:v>
                  </c:pt>
                  <c:pt idx="4">
                    <c:v>310</c:v>
                  </c:pt>
                  <c:pt idx="5">
                    <c:v>381</c:v>
                  </c:pt>
                  <c:pt idx="6">
                    <c:v>425</c:v>
                  </c:pt>
                  <c:pt idx="7">
                    <c:v>431</c:v>
                  </c:pt>
                  <c:pt idx="8">
                    <c:v>435</c:v>
                  </c:pt>
                  <c:pt idx="9">
                    <c:v>447</c:v>
                  </c:pt>
                  <c:pt idx="10">
                    <c:v>425</c:v>
                  </c:pt>
                </c:lvl>
                <c:lvl>
                  <c:pt idx="0">
                    <c:v>2008-09</c:v>
                  </c:pt>
                  <c:pt idx="1">
                    <c:v>2009-10</c:v>
                  </c:pt>
                  <c:pt idx="2">
                    <c:v>2010-11</c:v>
                  </c:pt>
                  <c:pt idx="3">
                    <c:v>2011-12</c:v>
                  </c:pt>
                  <c:pt idx="4">
                    <c:v>2012-13</c:v>
                  </c:pt>
                  <c:pt idx="5">
                    <c:v>2013-14</c:v>
                  </c:pt>
                  <c:pt idx="6">
                    <c:v>2014-15</c:v>
                  </c:pt>
                  <c:pt idx="7">
                    <c:v>2015-16</c:v>
                  </c:pt>
                  <c:pt idx="8">
                    <c:v>2016-17</c:v>
                  </c:pt>
                  <c:pt idx="9">
                    <c:v>2017-18</c:v>
                  </c:pt>
                  <c:pt idx="10">
                    <c:v>2018-19-1</c:v>
                  </c:pt>
                </c:lvl>
              </c:multiLvlStrCache>
            </c:multiLvlStrRef>
          </c:cat>
          <c:val>
            <c:numRef>
              <c:f>'Total Matricula'!$D$5:$N$5</c:f>
              <c:numCache>
                <c:formatCode>General</c:formatCode>
                <c:ptCount val="11"/>
                <c:pt idx="0">
                  <c:v>0</c:v>
                </c:pt>
                <c:pt idx="1">
                  <c:v>26</c:v>
                </c:pt>
                <c:pt idx="2">
                  <c:v>64</c:v>
                </c:pt>
                <c:pt idx="3">
                  <c:v>118</c:v>
                </c:pt>
                <c:pt idx="4">
                  <c:v>223</c:v>
                </c:pt>
                <c:pt idx="5">
                  <c:v>387</c:v>
                </c:pt>
                <c:pt idx="6">
                  <c:v>426</c:v>
                </c:pt>
                <c:pt idx="7">
                  <c:v>414</c:v>
                </c:pt>
                <c:pt idx="8">
                  <c:v>349</c:v>
                </c:pt>
                <c:pt idx="9">
                  <c:v>380</c:v>
                </c:pt>
                <c:pt idx="10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A5-4680-B54C-DC0B7624D990}"/>
            </c:ext>
          </c:extLst>
        </c:ser>
        <c:ser>
          <c:idx val="3"/>
          <c:order val="3"/>
          <c:tx>
            <c:strRef>
              <c:f>'Total Matricula'!$B$6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Matricula'!$D$6:$N$6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38</c:v>
                </c:pt>
                <c:pt idx="4">
                  <c:v>79</c:v>
                </c:pt>
                <c:pt idx="5">
                  <c:v>107</c:v>
                </c:pt>
                <c:pt idx="6">
                  <c:v>112</c:v>
                </c:pt>
                <c:pt idx="7">
                  <c:v>98</c:v>
                </c:pt>
                <c:pt idx="8">
                  <c:v>80</c:v>
                </c:pt>
                <c:pt idx="9">
                  <c:v>77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A5-4680-B54C-DC0B7624D990}"/>
            </c:ext>
          </c:extLst>
        </c:ser>
        <c:ser>
          <c:idx val="4"/>
          <c:order val="4"/>
          <c:tx>
            <c:strRef>
              <c:f>'Total Matricula'!$B$7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Matricula'!$D$7:$N$7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40</c:v>
                </c:pt>
                <c:pt idx="4">
                  <c:v>74</c:v>
                </c:pt>
                <c:pt idx="5">
                  <c:v>103</c:v>
                </c:pt>
                <c:pt idx="6">
                  <c:v>130</c:v>
                </c:pt>
                <c:pt idx="7">
                  <c:v>119</c:v>
                </c:pt>
                <c:pt idx="8">
                  <c:v>122</c:v>
                </c:pt>
                <c:pt idx="9">
                  <c:v>133</c:v>
                </c:pt>
                <c:pt idx="10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A5-4680-B54C-DC0B7624D990}"/>
            </c:ext>
          </c:extLst>
        </c:ser>
        <c:ser>
          <c:idx val="5"/>
          <c:order val="5"/>
          <c:tx>
            <c:strRef>
              <c:f>'Total Matricula'!$B$8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Matricula'!$D$8:$N$8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69</c:v>
                </c:pt>
                <c:pt idx="4">
                  <c:v>118</c:v>
                </c:pt>
                <c:pt idx="5">
                  <c:v>145</c:v>
                </c:pt>
                <c:pt idx="6">
                  <c:v>152</c:v>
                </c:pt>
                <c:pt idx="7">
                  <c:v>148</c:v>
                </c:pt>
                <c:pt idx="8">
                  <c:v>166</c:v>
                </c:pt>
                <c:pt idx="9">
                  <c:v>178</c:v>
                </c:pt>
                <c:pt idx="10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A5-4680-B54C-DC0B7624D990}"/>
            </c:ext>
          </c:extLst>
        </c:ser>
        <c:ser>
          <c:idx val="6"/>
          <c:order val="6"/>
          <c:tx>
            <c:strRef>
              <c:f>'Total Matricula'!$B$9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Matricula'!$D$9:$N$9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31</c:v>
                </c:pt>
                <c:pt idx="5">
                  <c:v>26</c:v>
                </c:pt>
                <c:pt idx="6">
                  <c:v>21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A5-4680-B54C-DC0B7624D990}"/>
            </c:ext>
          </c:extLst>
        </c:ser>
        <c:ser>
          <c:idx val="7"/>
          <c:order val="7"/>
          <c:tx>
            <c:strRef>
              <c:f>'Total Matricula'!$B$10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Matricula'!$D$10:$N$10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  <c:pt idx="6">
                  <c:v>29</c:v>
                </c:pt>
                <c:pt idx="7">
                  <c:v>40</c:v>
                </c:pt>
                <c:pt idx="8">
                  <c:v>35</c:v>
                </c:pt>
                <c:pt idx="9">
                  <c:v>29</c:v>
                </c:pt>
                <c:pt idx="1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A5-4680-B54C-DC0B7624D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74368"/>
        <c:axId val="137965568"/>
      </c:lineChart>
      <c:catAx>
        <c:axId val="13807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965568"/>
        <c:crosses val="autoZero"/>
        <c:auto val="1"/>
        <c:lblAlgn val="ctr"/>
        <c:lblOffset val="100"/>
        <c:noMultiLvlLbl val="0"/>
      </c:catAx>
      <c:valAx>
        <c:axId val="13796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74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'Total Matricula'!$B$12</c:f>
              <c:strCache>
                <c:ptCount val="1"/>
                <c:pt idx="0">
                  <c:v>TOTAL MATRIC. Graus+Master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Matricula'!$D$12:$N$12</c:f>
              <c:numCache>
                <c:formatCode>General</c:formatCode>
                <c:ptCount val="11"/>
                <c:pt idx="0">
                  <c:v>0</c:v>
                </c:pt>
                <c:pt idx="1">
                  <c:v>298</c:v>
                </c:pt>
                <c:pt idx="2">
                  <c:v>600</c:v>
                </c:pt>
                <c:pt idx="3">
                  <c:v>891</c:v>
                </c:pt>
                <c:pt idx="4">
                  <c:v>1162</c:v>
                </c:pt>
                <c:pt idx="5">
                  <c:v>1308</c:v>
                </c:pt>
                <c:pt idx="6">
                  <c:v>1409</c:v>
                </c:pt>
                <c:pt idx="7">
                  <c:v>1433</c:v>
                </c:pt>
                <c:pt idx="8">
                  <c:v>1362</c:v>
                </c:pt>
                <c:pt idx="9">
                  <c:v>1423</c:v>
                </c:pt>
                <c:pt idx="10">
                  <c:v>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A5-4680-B54C-DC0B7624D990}"/>
            </c:ext>
          </c:extLst>
        </c:ser>
        <c:ser>
          <c:idx val="0"/>
          <c:order val="1"/>
          <c:tx>
            <c:v>EPSEVG Total Matricula</c:v>
          </c:tx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56-4D9B-A38C-413574EB701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Matricula'!$D$23:$N$23</c:f>
              <c:numCache>
                <c:formatCode>General</c:formatCode>
                <c:ptCount val="11"/>
                <c:pt idx="0">
                  <c:v>1248</c:v>
                </c:pt>
                <c:pt idx="1">
                  <c:v>1285</c:v>
                </c:pt>
                <c:pt idx="2">
                  <c:v>1300</c:v>
                </c:pt>
                <c:pt idx="3">
                  <c:v>1356</c:v>
                </c:pt>
                <c:pt idx="4">
                  <c:v>1403</c:v>
                </c:pt>
                <c:pt idx="5">
                  <c:v>1360</c:v>
                </c:pt>
                <c:pt idx="6">
                  <c:v>1459</c:v>
                </c:pt>
                <c:pt idx="7">
                  <c:v>1439</c:v>
                </c:pt>
                <c:pt idx="8">
                  <c:v>1362</c:v>
                </c:pt>
                <c:pt idx="9">
                  <c:v>1423</c:v>
                </c:pt>
                <c:pt idx="10">
                  <c:v>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7-4D80-9629-BE771B7A2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13312"/>
        <c:axId val="138015104"/>
      </c:lineChart>
      <c:catAx>
        <c:axId val="13801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015104"/>
        <c:crosses val="autoZero"/>
        <c:auto val="1"/>
        <c:lblAlgn val="ctr"/>
        <c:lblOffset val="100"/>
        <c:noMultiLvlLbl val="0"/>
      </c:catAx>
      <c:valAx>
        <c:axId val="1380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13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Matricula total EPSEVG 2018/19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'Total Matricula'!$O$2</c:f>
              <c:strCache>
                <c:ptCount val="1"/>
                <c:pt idx="0">
                  <c:v>% de la matricula total EPSEVG 2018/19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'Total Matricula'!$B$3:$C$11</c:f>
              <c:multiLvlStrCache>
                <c:ptCount val="9"/>
                <c:lvl>
                  <c:pt idx="0">
                    <c:v>D</c:v>
                  </c:pt>
                  <c:pt idx="1">
                    <c:v>N</c:v>
                  </c:pt>
                  <c:pt idx="2">
                    <c:v>M</c:v>
                  </c:pt>
                  <c:pt idx="3">
                    <c:v>E</c:v>
                  </c:pt>
                  <c:pt idx="4">
                    <c:v>K</c:v>
                  </c:pt>
                  <c:pt idx="5">
                    <c:v>I</c:v>
                  </c:pt>
                  <c:pt idx="6">
                    <c:v>T</c:v>
                  </c:pt>
                  <c:pt idx="7">
                    <c:v>R</c:v>
                  </c:pt>
                  <c:pt idx="8">
                    <c:v>B</c:v>
                  </c:pt>
                </c:lvl>
                <c:lvl>
                  <c:pt idx="0">
                    <c:v>Grau Eng. Disseny</c:v>
                  </c:pt>
                  <c:pt idx="1">
                    <c:v>Grau Eng. Fase Comuna</c:v>
                  </c:pt>
                  <c:pt idx="2">
                    <c:v>Grau Eng. Mecanica</c:v>
                  </c:pt>
                  <c:pt idx="3">
                    <c:v>Grau Eng. Electrica</c:v>
                  </c:pt>
                  <c:pt idx="4">
                    <c:v>Grau Eng. Electronica</c:v>
                  </c:pt>
                  <c:pt idx="5">
                    <c:v>Grau Eng. Informatica</c:v>
                  </c:pt>
                  <c:pt idx="6">
                    <c:v>Grau Eng. S.Electronics</c:v>
                  </c:pt>
                  <c:pt idx="7">
                    <c:v>Master MUESAEI</c:v>
                  </c:pt>
                  <c:pt idx="8">
                    <c:v>Master MBDesign</c:v>
                  </c:pt>
                </c:lvl>
              </c:multiLvlStrCache>
            </c:multiLvlStrRef>
          </c:cat>
          <c:val>
            <c:numRef>
              <c:f>'Total Matricula'!$O$3:$O$11</c:f>
              <c:numCache>
                <c:formatCode>0.00%</c:formatCode>
                <c:ptCount val="9"/>
                <c:pt idx="0">
                  <c:v>0.32467532467532467</c:v>
                </c:pt>
                <c:pt idx="1">
                  <c:v>0.1573720397249809</c:v>
                </c:pt>
                <c:pt idx="2">
                  <c:v>0.22765469824293355</c:v>
                </c:pt>
                <c:pt idx="3">
                  <c:v>3.819709702062643E-2</c:v>
                </c:pt>
                <c:pt idx="4">
                  <c:v>7.1810542398777696E-2</c:v>
                </c:pt>
                <c:pt idx="5">
                  <c:v>0.14896867838044309</c:v>
                </c:pt>
                <c:pt idx="6">
                  <c:v>0</c:v>
                </c:pt>
                <c:pt idx="7">
                  <c:v>2.9029793735676088E-2</c:v>
                </c:pt>
                <c:pt idx="8">
                  <c:v>2.2918258212375861E-3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1-46D1-8966-865926835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Titulats: per cada Titulació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Titulats!$B$3</c:f>
              <c:strCache>
                <c:ptCount val="1"/>
                <c:pt idx="0">
                  <c:v>Grau Eng. Disseny Ind i DP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Titulats!$H$3:$M$3</c:f>
              <c:numCache>
                <c:formatCode>General</c:formatCode>
                <c:ptCount val="6"/>
                <c:pt idx="0">
                  <c:v>16</c:v>
                </c:pt>
                <c:pt idx="1">
                  <c:v>38</c:v>
                </c:pt>
                <c:pt idx="2">
                  <c:v>52</c:v>
                </c:pt>
                <c:pt idx="3" formatCode="0">
                  <c:v>63</c:v>
                </c:pt>
                <c:pt idx="4" formatCode="0">
                  <c:v>71</c:v>
                </c:pt>
                <c:pt idx="5" formatCode="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D-4F79-979A-C0E39606648F}"/>
            </c:ext>
          </c:extLst>
        </c:ser>
        <c:ser>
          <c:idx val="1"/>
          <c:order val="1"/>
          <c:tx>
            <c:strRef>
              <c:f>Titulats!$B$4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Titulats!$H$4:$M$4</c:f>
              <c:numCache>
                <c:formatCode>General</c:formatCode>
                <c:ptCount val="6"/>
                <c:pt idx="0">
                  <c:v>14</c:v>
                </c:pt>
                <c:pt idx="1">
                  <c:v>42</c:v>
                </c:pt>
                <c:pt idx="2">
                  <c:v>49</c:v>
                </c:pt>
                <c:pt idx="3" formatCode="0">
                  <c:v>55</c:v>
                </c:pt>
                <c:pt idx="4" formatCode="0">
                  <c:v>61</c:v>
                </c:pt>
                <c:pt idx="5" formatCode="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D-4F79-979A-C0E39606648F}"/>
            </c:ext>
          </c:extLst>
        </c:ser>
        <c:ser>
          <c:idx val="2"/>
          <c:order val="2"/>
          <c:tx>
            <c:strRef>
              <c:f>Titulats!$B$5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Titulats!$H$5:$M$5</c:f>
              <c:numCache>
                <c:formatCode>General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 formatCode="0">
                  <c:v>16</c:v>
                </c:pt>
                <c:pt idx="4" formatCode="0">
                  <c:v>16</c:v>
                </c:pt>
                <c:pt idx="5" formatCode="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D-4F79-979A-C0E39606648F}"/>
            </c:ext>
          </c:extLst>
        </c:ser>
        <c:ser>
          <c:idx val="3"/>
          <c:order val="3"/>
          <c:tx>
            <c:strRef>
              <c:f>Titulats!$B$6</c:f>
              <c:strCache>
                <c:ptCount val="1"/>
                <c:pt idx="0">
                  <c:v>Grau Eng. Electronica I.A.</c:v>
                </c:pt>
              </c:strCache>
            </c:strRef>
          </c:tx>
          <c:cat>
            <c:multiLvlStrRef>
              <c:f>Titulats!$H$2:$M$3</c:f>
              <c:multiLvlStrCache>
                <c:ptCount val="6"/>
                <c:lvl>
                  <c:pt idx="0">
                    <c:v>16</c:v>
                  </c:pt>
                  <c:pt idx="1">
                    <c:v>38</c:v>
                  </c:pt>
                  <c:pt idx="2">
                    <c:v>52</c:v>
                  </c:pt>
                  <c:pt idx="3">
                    <c:v>63</c:v>
                  </c:pt>
                  <c:pt idx="4">
                    <c:v>71</c:v>
                  </c:pt>
                  <c:pt idx="5">
                    <c:v>52</c:v>
                  </c:pt>
                </c:lvl>
                <c:lvl>
                  <c:pt idx="0">
                    <c:v>2012-13</c:v>
                  </c:pt>
                  <c:pt idx="1">
                    <c:v>2013-14</c:v>
                  </c:pt>
                  <c:pt idx="2">
                    <c:v>2014-15</c:v>
                  </c:pt>
                  <c:pt idx="3">
                    <c:v>2015-16</c:v>
                  </c:pt>
                  <c:pt idx="4">
                    <c:v>2016-17</c:v>
                  </c:pt>
                  <c:pt idx="5">
                    <c:v>2017-18</c:v>
                  </c:pt>
                </c:lvl>
              </c:multiLvlStrCache>
            </c:multiLvlStrRef>
          </c:cat>
          <c:val>
            <c:numRef>
              <c:f>Titulats!$H$6:$M$6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24</c:v>
                </c:pt>
                <c:pt idx="3" formatCode="0">
                  <c:v>16</c:v>
                </c:pt>
                <c:pt idx="4" formatCode="0">
                  <c:v>18</c:v>
                </c:pt>
                <c:pt idx="5" formatCode="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D-4F79-979A-C0E39606648F}"/>
            </c:ext>
          </c:extLst>
        </c:ser>
        <c:ser>
          <c:idx val="4"/>
          <c:order val="4"/>
          <c:tx>
            <c:strRef>
              <c:f>Titulats!$B$7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Titulats!$H$7:$M$7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 formatCode="0">
                  <c:v>14</c:v>
                </c:pt>
                <c:pt idx="4" formatCode="0">
                  <c:v>17</c:v>
                </c:pt>
                <c:pt idx="5" formatCode="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BD-4F79-979A-C0E39606648F}"/>
            </c:ext>
          </c:extLst>
        </c:ser>
        <c:ser>
          <c:idx val="5"/>
          <c:order val="5"/>
          <c:tx>
            <c:strRef>
              <c:f>Titulats!$B$8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Titulats!$H$8:$M$8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 formatCode="0">
                  <c:v>13</c:v>
                </c:pt>
                <c:pt idx="4" formatCode="0">
                  <c:v>1</c:v>
                </c:pt>
                <c:pt idx="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BD-4F79-979A-C0E39606648F}"/>
            </c:ext>
          </c:extLst>
        </c:ser>
        <c:ser>
          <c:idx val="6"/>
          <c:order val="6"/>
          <c:tx>
            <c:strRef>
              <c:f>Titulats!$B$10</c:f>
              <c:strCache>
                <c:ptCount val="1"/>
                <c:pt idx="0">
                  <c:v>Master MBDesign-Vilanova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Titulats!$H$10:$M$10</c:f>
              <c:numCache>
                <c:formatCode>General</c:formatCode>
                <c:ptCount val="6"/>
                <c:pt idx="5" formatCode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BD-4F79-979A-C0E396066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02112"/>
        <c:axId val="138220288"/>
      </c:lineChart>
      <c:catAx>
        <c:axId val="13820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220288"/>
        <c:crosses val="autoZero"/>
        <c:auto val="1"/>
        <c:lblAlgn val="ctr"/>
        <c:lblOffset val="100"/>
        <c:noMultiLvlLbl val="0"/>
      </c:catAx>
      <c:valAx>
        <c:axId val="13822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02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Total</a:t>
            </a:r>
            <a:r>
              <a:rPr lang="ca-ES" sz="1400" baseline="0"/>
              <a:t> titulats de Graus + Màsters + Cicles a l'EPSEVG</a:t>
            </a:r>
            <a:endParaRPr lang="ca-E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Titulats!$B$53</c:f>
              <c:strCache>
                <c:ptCount val="1"/>
                <c:pt idx="0">
                  <c:v>Total Titulats EPSEVG</c:v>
                </c:pt>
              </c:strCache>
            </c:strRef>
          </c:tx>
          <c:cat>
            <c:strRef>
              <c:f>Titulats!$D$52:$M$52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Titulats!$D$53:$M$53</c:f>
              <c:numCache>
                <c:formatCode>General</c:formatCode>
                <c:ptCount val="10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146</c:v>
                </c:pt>
                <c:pt idx="5">
                  <c:v>188</c:v>
                </c:pt>
                <c:pt idx="6">
                  <c:v>318</c:v>
                </c:pt>
                <c:pt idx="7">
                  <c:v>199</c:v>
                </c:pt>
                <c:pt idx="8">
                  <c:v>196</c:v>
                </c:pt>
                <c:pt idx="9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9-4E85-A128-B392F68D0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55360"/>
        <c:axId val="138277632"/>
      </c:lineChart>
      <c:catAx>
        <c:axId val="13825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277632"/>
        <c:crosses val="autoZero"/>
        <c:auto val="1"/>
        <c:lblAlgn val="ctr"/>
        <c:lblOffset val="100"/>
        <c:noMultiLvlLbl val="0"/>
      </c:catAx>
      <c:valAx>
        <c:axId val="1382776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13825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Titulats: Total Graus+Master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Titulats!$B$11</c:f>
              <c:strCache>
                <c:ptCount val="1"/>
                <c:pt idx="0">
                  <c:v>Graus+Master</c:v>
                </c:pt>
              </c:strCache>
            </c:strRef>
          </c:tx>
          <c:dLbls>
            <c:dLbl>
              <c:idx val="1"/>
              <c:layout>
                <c:manualLayout>
                  <c:x val="-0.10239809309550588"/>
                  <c:y val="-3.299659506100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35-4CC5-B40C-8509840F5F6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196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91-48B4-AA04-5A04E9D9300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Titulats!$H$11:$M$11</c:f>
              <c:numCache>
                <c:formatCode>General</c:formatCode>
                <c:ptCount val="6"/>
                <c:pt idx="0">
                  <c:v>51</c:v>
                </c:pt>
                <c:pt idx="1">
                  <c:v>113</c:v>
                </c:pt>
                <c:pt idx="2">
                  <c:v>153</c:v>
                </c:pt>
                <c:pt idx="3" formatCode="0">
                  <c:v>189</c:v>
                </c:pt>
                <c:pt idx="4" formatCode="0">
                  <c:v>196</c:v>
                </c:pt>
                <c:pt idx="5" formatCode="0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5-4EB4-B5D7-6A2560E3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03360"/>
        <c:axId val="138304896"/>
      </c:lineChart>
      <c:catAx>
        <c:axId val="13830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304896"/>
        <c:crosses val="autoZero"/>
        <c:auto val="1"/>
        <c:lblAlgn val="ctr"/>
        <c:lblOffset val="100"/>
        <c:noMultiLvlLbl val="0"/>
      </c:catAx>
      <c:valAx>
        <c:axId val="1383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0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95250</xdr:rowOff>
    </xdr:from>
    <xdr:to>
      <xdr:col>8</xdr:col>
      <xdr:colOff>638175</xdr:colOff>
      <xdr:row>60</xdr:row>
      <xdr:rowOff>133350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33</xdr:row>
      <xdr:rowOff>66674</xdr:rowOff>
    </xdr:from>
    <xdr:to>
      <xdr:col>18</xdr:col>
      <xdr:colOff>485775</xdr:colOff>
      <xdr:row>60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</xdr:colOff>
      <xdr:row>0</xdr:row>
      <xdr:rowOff>133348</xdr:rowOff>
    </xdr:from>
    <xdr:to>
      <xdr:col>18</xdr:col>
      <xdr:colOff>542925</xdr:colOff>
      <xdr:row>22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314319</xdr:colOff>
      <xdr:row>24</xdr:row>
      <xdr:rowOff>3</xdr:rowOff>
    </xdr:from>
    <xdr:to>
      <xdr:col>15</xdr:col>
      <xdr:colOff>81643</xdr:colOff>
      <xdr:row>53</xdr:row>
      <xdr:rowOff>122465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289828</xdr:colOff>
      <xdr:row>54</xdr:row>
      <xdr:rowOff>141516</xdr:rowOff>
    </xdr:from>
    <xdr:to>
      <xdr:col>14</xdr:col>
      <xdr:colOff>625928</xdr:colOff>
      <xdr:row>69</xdr:row>
      <xdr:rowOff>27214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322488</xdr:colOff>
      <xdr:row>70</xdr:row>
      <xdr:rowOff>35379</xdr:rowOff>
    </xdr:from>
    <xdr:to>
      <xdr:col>14</xdr:col>
      <xdr:colOff>571499</xdr:colOff>
      <xdr:row>88</xdr:row>
      <xdr:rowOff>40822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19050</xdr:rowOff>
    </xdr:from>
    <xdr:to>
      <xdr:col>8</xdr:col>
      <xdr:colOff>438149</xdr:colOff>
      <xdr:row>49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54</xdr:row>
      <xdr:rowOff>76198</xdr:rowOff>
    </xdr:from>
    <xdr:to>
      <xdr:col>14</xdr:col>
      <xdr:colOff>447676</xdr:colOff>
      <xdr:row>65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285749</xdr:colOff>
      <xdr:row>21</xdr:row>
      <xdr:rowOff>190499</xdr:rowOff>
    </xdr:from>
    <xdr:to>
      <xdr:col>15</xdr:col>
      <xdr:colOff>447674</xdr:colOff>
      <xdr:row>49</xdr:row>
      <xdr:rowOff>57150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142874</xdr:colOff>
      <xdr:row>22</xdr:row>
      <xdr:rowOff>9525</xdr:rowOff>
    </xdr:from>
    <xdr:to>
      <xdr:col>23</xdr:col>
      <xdr:colOff>581025</xdr:colOff>
      <xdr:row>49</xdr:row>
      <xdr:rowOff>76201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18</xdr:row>
      <xdr:rowOff>47625</xdr:rowOff>
    </xdr:from>
    <xdr:to>
      <xdr:col>26</xdr:col>
      <xdr:colOff>361950</xdr:colOff>
      <xdr:row>41</xdr:row>
      <xdr:rowOff>95250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/>
  </sheetViews>
  <sheetFormatPr defaultColWidth="9.140625" defaultRowHeight="15" x14ac:dyDescent="0.25"/>
  <cols>
    <col min="1" max="1" width="13.85546875" customWidth="1"/>
    <col min="2" max="2" width="29.140625" customWidth="1"/>
    <col min="3" max="3" width="5.5703125" customWidth="1"/>
    <col min="4" max="13" width="10.7109375" customWidth="1"/>
    <col min="14" max="14" width="3.28515625" customWidth="1"/>
  </cols>
  <sheetData>
    <row r="1" spans="1:18" ht="18.75" x14ac:dyDescent="0.25">
      <c r="A1" s="44" t="s">
        <v>29</v>
      </c>
      <c r="B1" s="44" t="s">
        <v>34</v>
      </c>
      <c r="C1" s="3"/>
      <c r="D1" s="98"/>
      <c r="E1" s="98"/>
      <c r="F1" s="98"/>
      <c r="G1" s="98"/>
      <c r="H1" s="98"/>
      <c r="I1" s="98"/>
      <c r="J1" s="98"/>
      <c r="K1" s="98"/>
      <c r="L1" s="116"/>
      <c r="M1" s="116"/>
    </row>
    <row r="2" spans="1:18" x14ac:dyDescent="0.25">
      <c r="A2" s="3"/>
      <c r="B2" s="3"/>
      <c r="C2" s="3"/>
      <c r="D2" s="98" t="s">
        <v>27</v>
      </c>
      <c r="E2" s="98" t="s">
        <v>28</v>
      </c>
      <c r="F2" s="98" t="s">
        <v>24</v>
      </c>
      <c r="G2" s="98" t="s">
        <v>25</v>
      </c>
      <c r="H2" s="98" t="s">
        <v>30</v>
      </c>
      <c r="I2" s="98" t="s">
        <v>31</v>
      </c>
      <c r="J2" s="98" t="s">
        <v>32</v>
      </c>
      <c r="K2" s="98" t="s">
        <v>33</v>
      </c>
      <c r="L2" s="98" t="s">
        <v>54</v>
      </c>
      <c r="M2" s="98" t="s">
        <v>59</v>
      </c>
      <c r="N2" s="4"/>
      <c r="O2" s="4"/>
    </row>
    <row r="3" spans="1:18" x14ac:dyDescent="0.25">
      <c r="A3" s="5" t="s">
        <v>0</v>
      </c>
      <c r="B3" s="6" t="s">
        <v>46</v>
      </c>
      <c r="C3" s="7" t="s">
        <v>1</v>
      </c>
      <c r="D3" s="99">
        <v>66</v>
      </c>
      <c r="E3" s="99">
        <v>92</v>
      </c>
      <c r="F3" s="99">
        <v>92</v>
      </c>
      <c r="G3" s="99">
        <v>94</v>
      </c>
      <c r="H3" s="99">
        <v>117</v>
      </c>
      <c r="I3" s="99">
        <v>110</v>
      </c>
      <c r="J3" s="100">
        <v>96</v>
      </c>
      <c r="K3" s="100">
        <v>123</v>
      </c>
      <c r="L3" s="100">
        <v>104</v>
      </c>
      <c r="M3" s="101">
        <v>112</v>
      </c>
      <c r="O3" s="95"/>
    </row>
    <row r="4" spans="1:18" x14ac:dyDescent="0.25">
      <c r="A4" s="23"/>
      <c r="B4" s="11" t="s">
        <v>47</v>
      </c>
      <c r="C4" s="12" t="s">
        <v>35</v>
      </c>
      <c r="D4" s="102">
        <v>183</v>
      </c>
      <c r="E4" s="102">
        <v>198</v>
      </c>
      <c r="F4" s="102">
        <v>208</v>
      </c>
      <c r="G4" s="102">
        <v>213</v>
      </c>
      <c r="H4" s="102">
        <v>177</v>
      </c>
      <c r="I4" s="102">
        <v>166</v>
      </c>
      <c r="J4" s="103">
        <v>174</v>
      </c>
      <c r="K4" s="104">
        <v>150</v>
      </c>
      <c r="L4" s="104">
        <v>167</v>
      </c>
      <c r="M4" s="105">
        <f>118+14+2</f>
        <v>134</v>
      </c>
      <c r="N4" s="1"/>
      <c r="O4" s="122"/>
      <c r="P4" s="1"/>
      <c r="Q4" s="1"/>
      <c r="R4" s="1"/>
    </row>
    <row r="5" spans="1:18" s="37" customFormat="1" hidden="1" x14ac:dyDescent="0.25">
      <c r="A5" s="36"/>
      <c r="B5" s="38" t="s">
        <v>2</v>
      </c>
      <c r="C5" s="39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26"/>
      <c r="O5" s="123"/>
    </row>
    <row r="6" spans="1:18" s="37" customFormat="1" hidden="1" x14ac:dyDescent="0.25">
      <c r="A6" s="36"/>
      <c r="B6" s="38" t="s">
        <v>4</v>
      </c>
      <c r="C6" s="39" t="s">
        <v>5</v>
      </c>
      <c r="D6" s="106"/>
      <c r="E6" s="106"/>
      <c r="F6" s="106"/>
      <c r="G6" s="106"/>
      <c r="H6" s="106"/>
      <c r="I6" s="106"/>
      <c r="J6" s="106"/>
      <c r="K6" s="106"/>
      <c r="L6" s="106"/>
      <c r="M6" s="126"/>
      <c r="O6" s="123"/>
    </row>
    <row r="7" spans="1:18" s="37" customFormat="1" hidden="1" x14ac:dyDescent="0.25">
      <c r="A7" s="36"/>
      <c r="B7" s="38" t="s">
        <v>6</v>
      </c>
      <c r="C7" s="39" t="s">
        <v>7</v>
      </c>
      <c r="D7" s="106"/>
      <c r="E7" s="106"/>
      <c r="F7" s="106"/>
      <c r="G7" s="106"/>
      <c r="H7" s="106"/>
      <c r="I7" s="106"/>
      <c r="J7" s="106"/>
      <c r="K7" s="106"/>
      <c r="L7" s="106"/>
      <c r="M7" s="126"/>
      <c r="O7" s="123"/>
    </row>
    <row r="8" spans="1:18" x14ac:dyDescent="0.25">
      <c r="A8" s="10"/>
      <c r="B8" s="11" t="s">
        <v>51</v>
      </c>
      <c r="C8" s="12" t="s">
        <v>8</v>
      </c>
      <c r="D8" s="107"/>
      <c r="E8" s="108">
        <v>32</v>
      </c>
      <c r="F8" s="108">
        <v>42</v>
      </c>
      <c r="G8" s="108">
        <v>59</v>
      </c>
      <c r="H8" s="108">
        <v>48</v>
      </c>
      <c r="I8" s="108">
        <v>59</v>
      </c>
      <c r="J8" s="108">
        <v>52</v>
      </c>
      <c r="K8" s="108">
        <v>67</v>
      </c>
      <c r="L8" s="108">
        <v>60</v>
      </c>
      <c r="M8" s="109">
        <v>68</v>
      </c>
      <c r="O8" s="61"/>
    </row>
    <row r="9" spans="1:18" x14ac:dyDescent="0.25">
      <c r="A9" s="10"/>
      <c r="B9" s="11" t="s">
        <v>52</v>
      </c>
      <c r="C9" s="15" t="s">
        <v>9</v>
      </c>
      <c r="D9" s="198"/>
      <c r="E9" s="199">
        <v>17</v>
      </c>
      <c r="F9" s="199">
        <v>25</v>
      </c>
      <c r="G9" s="198"/>
      <c r="H9" s="198"/>
      <c r="I9" s="198"/>
      <c r="J9" s="198"/>
      <c r="K9" s="198"/>
      <c r="L9" s="198"/>
      <c r="M9" s="200"/>
      <c r="O9" s="122"/>
    </row>
    <row r="10" spans="1:18" x14ac:dyDescent="0.25">
      <c r="A10" s="167" t="s">
        <v>10</v>
      </c>
      <c r="B10" s="139" t="s">
        <v>53</v>
      </c>
      <c r="C10" s="140" t="s">
        <v>11</v>
      </c>
      <c r="D10" s="201"/>
      <c r="E10" s="202"/>
      <c r="F10" s="202"/>
      <c r="G10" s="99">
        <v>9</v>
      </c>
      <c r="H10" s="99">
        <v>0</v>
      </c>
      <c r="I10" s="99">
        <v>20</v>
      </c>
      <c r="J10" s="99">
        <v>19</v>
      </c>
      <c r="K10" s="99">
        <v>13</v>
      </c>
      <c r="L10" s="99">
        <v>17</v>
      </c>
      <c r="M10" s="203">
        <v>15</v>
      </c>
      <c r="O10" s="61"/>
    </row>
    <row r="11" spans="1:18" x14ac:dyDescent="0.25">
      <c r="A11" s="168"/>
      <c r="B11" s="141" t="s">
        <v>75</v>
      </c>
      <c r="C11" s="142" t="s">
        <v>62</v>
      </c>
      <c r="D11" s="204"/>
      <c r="E11" s="111"/>
      <c r="F11" s="111"/>
      <c r="G11" s="111"/>
      <c r="H11" s="111"/>
      <c r="I11" s="111"/>
      <c r="J11" s="111"/>
      <c r="K11" s="111"/>
      <c r="L11" s="112">
        <v>3</v>
      </c>
      <c r="M11" s="113">
        <v>4</v>
      </c>
      <c r="O11" s="61"/>
    </row>
    <row r="12" spans="1:18" x14ac:dyDescent="0.25">
      <c r="A12" s="28" t="s">
        <v>36</v>
      </c>
      <c r="B12" s="18" t="s">
        <v>72</v>
      </c>
      <c r="C12" s="57"/>
      <c r="D12" s="114">
        <f t="shared" ref="D12:L12" si="0">SUM(D3:D10)</f>
        <v>249</v>
      </c>
      <c r="E12" s="114">
        <f t="shared" si="0"/>
        <v>339</v>
      </c>
      <c r="F12" s="114">
        <f t="shared" si="0"/>
        <v>367</v>
      </c>
      <c r="G12" s="114">
        <f t="shared" si="0"/>
        <v>375</v>
      </c>
      <c r="H12" s="114">
        <f t="shared" si="0"/>
        <v>342</v>
      </c>
      <c r="I12" s="114">
        <f t="shared" si="0"/>
        <v>355</v>
      </c>
      <c r="J12" s="114">
        <f t="shared" si="0"/>
        <v>341</v>
      </c>
      <c r="K12" s="114">
        <f t="shared" si="0"/>
        <v>353</v>
      </c>
      <c r="L12" s="114">
        <f t="shared" si="0"/>
        <v>348</v>
      </c>
      <c r="M12" s="114">
        <f t="shared" ref="M12" si="1">SUM(M3:M10)</f>
        <v>329</v>
      </c>
      <c r="N12" s="1"/>
      <c r="O12" s="83"/>
      <c r="P12" s="1"/>
      <c r="Q12" s="1"/>
      <c r="R12" s="1"/>
    </row>
    <row r="13" spans="1:18" x14ac:dyDescent="0.25">
      <c r="A13" s="58"/>
      <c r="B13" s="59"/>
      <c r="C13" s="57"/>
      <c r="D13" s="117"/>
      <c r="E13" s="117"/>
      <c r="F13" s="117"/>
      <c r="G13" s="117"/>
      <c r="H13" s="117"/>
      <c r="I13" s="117"/>
      <c r="J13" s="117"/>
      <c r="K13" s="117"/>
      <c r="L13" s="115"/>
      <c r="M13" s="115"/>
      <c r="N13" s="1"/>
      <c r="O13" s="1"/>
      <c r="P13" s="1"/>
      <c r="Q13" s="1"/>
      <c r="R13" s="1"/>
    </row>
    <row r="14" spans="1:18" ht="18.75" x14ac:dyDescent="0.25">
      <c r="A14" s="44" t="s">
        <v>29</v>
      </c>
      <c r="B14" s="44" t="s">
        <v>57</v>
      </c>
      <c r="C14" s="3"/>
      <c r="D14" s="98"/>
      <c r="E14" s="98"/>
      <c r="F14" s="98"/>
      <c r="G14" s="98"/>
      <c r="H14" s="98"/>
      <c r="I14" s="98"/>
      <c r="J14" s="98"/>
      <c r="K14" s="98"/>
      <c r="L14" s="116"/>
      <c r="M14" s="116"/>
    </row>
    <row r="15" spans="1:18" x14ac:dyDescent="0.25">
      <c r="A15" s="3"/>
      <c r="B15" s="3"/>
      <c r="C15" s="3"/>
      <c r="D15" s="98" t="s">
        <v>27</v>
      </c>
      <c r="E15" s="98" t="s">
        <v>28</v>
      </c>
      <c r="F15" s="98" t="s">
        <v>24</v>
      </c>
      <c r="G15" s="98" t="s">
        <v>25</v>
      </c>
      <c r="H15" s="98" t="s">
        <v>30</v>
      </c>
      <c r="I15" s="98" t="s">
        <v>31</v>
      </c>
      <c r="J15" s="98" t="s">
        <v>32</v>
      </c>
      <c r="K15" s="98" t="s">
        <v>33</v>
      </c>
      <c r="L15" s="98" t="s">
        <v>54</v>
      </c>
      <c r="M15" s="98" t="s">
        <v>56</v>
      </c>
    </row>
    <row r="16" spans="1:18" x14ac:dyDescent="0.25">
      <c r="A16" s="5" t="s">
        <v>0</v>
      </c>
      <c r="B16" s="6" t="s">
        <v>46</v>
      </c>
      <c r="C16" s="7" t="s">
        <v>1</v>
      </c>
      <c r="D16" s="202"/>
      <c r="E16" s="202"/>
      <c r="F16" s="202"/>
      <c r="G16" s="202"/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1">
        <v>100</v>
      </c>
    </row>
    <row r="17" spans="1:13" x14ac:dyDescent="0.25">
      <c r="A17" s="23"/>
      <c r="B17" s="11" t="s">
        <v>47</v>
      </c>
      <c r="C17" s="12" t="s">
        <v>35</v>
      </c>
      <c r="D17" s="232"/>
      <c r="E17" s="232"/>
      <c r="F17" s="232"/>
      <c r="G17" s="232"/>
      <c r="H17" s="104">
        <v>200</v>
      </c>
      <c r="I17" s="104">
        <v>200</v>
      </c>
      <c r="J17" s="104">
        <v>200</v>
      </c>
      <c r="K17" s="104">
        <v>200</v>
      </c>
      <c r="L17" s="104">
        <v>200</v>
      </c>
      <c r="M17" s="105">
        <v>200</v>
      </c>
    </row>
    <row r="18" spans="1:13" x14ac:dyDescent="0.25">
      <c r="A18" s="10"/>
      <c r="B18" s="11" t="s">
        <v>51</v>
      </c>
      <c r="C18" s="12" t="s">
        <v>8</v>
      </c>
      <c r="D18" s="107"/>
      <c r="E18" s="107"/>
      <c r="F18" s="107"/>
      <c r="G18" s="107"/>
      <c r="H18" s="108">
        <v>50</v>
      </c>
      <c r="I18" s="108">
        <v>50</v>
      </c>
      <c r="J18" s="108">
        <v>50</v>
      </c>
      <c r="K18" s="108">
        <v>50</v>
      </c>
      <c r="L18" s="108">
        <v>50</v>
      </c>
      <c r="M18" s="109">
        <v>50</v>
      </c>
    </row>
    <row r="19" spans="1:13" x14ac:dyDescent="0.25">
      <c r="A19" s="10"/>
      <c r="B19" s="11" t="s">
        <v>52</v>
      </c>
      <c r="C19" s="15" t="s">
        <v>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10"/>
    </row>
    <row r="20" spans="1:13" x14ac:dyDescent="0.25">
      <c r="A20" s="167" t="s">
        <v>10</v>
      </c>
      <c r="B20" s="139" t="s">
        <v>53</v>
      </c>
      <c r="C20" s="140" t="s">
        <v>11</v>
      </c>
      <c r="D20" s="201"/>
      <c r="E20" s="202"/>
      <c r="F20" s="202"/>
      <c r="G20" s="234"/>
      <c r="H20" s="99">
        <v>0</v>
      </c>
      <c r="I20" s="99">
        <v>30</v>
      </c>
      <c r="J20" s="99">
        <v>30</v>
      </c>
      <c r="K20" s="99">
        <v>30</v>
      </c>
      <c r="L20" s="99">
        <v>30</v>
      </c>
      <c r="M20" s="203">
        <v>30</v>
      </c>
    </row>
    <row r="21" spans="1:13" x14ac:dyDescent="0.25">
      <c r="A21" s="168"/>
      <c r="B21" s="141" t="s">
        <v>75</v>
      </c>
      <c r="C21" s="142" t="s">
        <v>62</v>
      </c>
      <c r="D21" s="204"/>
      <c r="E21" s="111"/>
      <c r="F21" s="111"/>
      <c r="G21" s="111"/>
      <c r="H21" s="111"/>
      <c r="I21" s="111"/>
      <c r="J21" s="111"/>
      <c r="K21" s="111"/>
      <c r="L21" s="112">
        <v>10</v>
      </c>
      <c r="M21" s="113">
        <v>10</v>
      </c>
    </row>
    <row r="22" spans="1:13" x14ac:dyDescent="0.25">
      <c r="A22" s="28" t="s">
        <v>36</v>
      </c>
      <c r="B22" s="18"/>
      <c r="C22" s="27"/>
      <c r="D22" s="114">
        <f t="shared" ref="D22:L22" si="2">SUM(D16:D20)</f>
        <v>0</v>
      </c>
      <c r="E22" s="114">
        <f t="shared" si="2"/>
        <v>0</v>
      </c>
      <c r="F22" s="114">
        <f t="shared" si="2"/>
        <v>0</v>
      </c>
      <c r="G22" s="114">
        <f t="shared" si="2"/>
        <v>0</v>
      </c>
      <c r="H22" s="114">
        <f t="shared" si="2"/>
        <v>350</v>
      </c>
      <c r="I22" s="114">
        <f t="shared" si="2"/>
        <v>380</v>
      </c>
      <c r="J22" s="114">
        <f t="shared" si="2"/>
        <v>380</v>
      </c>
      <c r="K22" s="114">
        <f t="shared" si="2"/>
        <v>380</v>
      </c>
      <c r="L22" s="114">
        <f t="shared" si="2"/>
        <v>380</v>
      </c>
      <c r="M22" s="114">
        <f t="shared" ref="M22" si="3">SUM(M16:M20)</f>
        <v>380</v>
      </c>
    </row>
    <row r="23" spans="1:13" x14ac:dyDescent="0.25">
      <c r="A23" s="97"/>
      <c r="B23" s="18"/>
      <c r="C23" s="57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ht="18.75" x14ac:dyDescent="0.25">
      <c r="A24" s="44" t="s">
        <v>29</v>
      </c>
      <c r="B24" s="44" t="s">
        <v>58</v>
      </c>
      <c r="C24" s="57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x14ac:dyDescent="0.25">
      <c r="A25" s="3"/>
      <c r="B25" s="3"/>
      <c r="C25" s="3"/>
      <c r="D25" s="98" t="s">
        <v>27</v>
      </c>
      <c r="E25" s="98" t="s">
        <v>28</v>
      </c>
      <c r="F25" s="98" t="s">
        <v>24</v>
      </c>
      <c r="G25" s="98" t="s">
        <v>25</v>
      </c>
      <c r="H25" s="98" t="s">
        <v>30</v>
      </c>
      <c r="I25" s="98" t="s">
        <v>31</v>
      </c>
      <c r="J25" s="98" t="s">
        <v>32</v>
      </c>
      <c r="K25" s="98" t="s">
        <v>33</v>
      </c>
      <c r="L25" s="98" t="s">
        <v>54</v>
      </c>
      <c r="M25" s="98" t="s">
        <v>56</v>
      </c>
    </row>
    <row r="26" spans="1:13" x14ac:dyDescent="0.25">
      <c r="A26" s="5" t="s">
        <v>0</v>
      </c>
      <c r="B26" s="6" t="s">
        <v>46</v>
      </c>
      <c r="C26" s="7" t="s">
        <v>1</v>
      </c>
      <c r="D26" s="202"/>
      <c r="E26" s="202"/>
      <c r="F26" s="202"/>
      <c r="G26" s="202"/>
      <c r="H26" s="119">
        <f t="shared" ref="H26:L27" si="4">H3/H16</f>
        <v>1.17</v>
      </c>
      <c r="I26" s="119">
        <f t="shared" si="4"/>
        <v>1.1000000000000001</v>
      </c>
      <c r="J26" s="119">
        <f t="shared" si="4"/>
        <v>0.96</v>
      </c>
      <c r="K26" s="119">
        <f t="shared" si="4"/>
        <v>1.23</v>
      </c>
      <c r="L26" s="119">
        <f t="shared" si="4"/>
        <v>1.04</v>
      </c>
      <c r="M26" s="127">
        <f t="shared" ref="M26" si="5">M3/M16</f>
        <v>1.1200000000000001</v>
      </c>
    </row>
    <row r="27" spans="1:13" x14ac:dyDescent="0.25">
      <c r="A27" s="23"/>
      <c r="B27" s="11" t="s">
        <v>47</v>
      </c>
      <c r="C27" s="12" t="s">
        <v>35</v>
      </c>
      <c r="D27" s="232"/>
      <c r="E27" s="232"/>
      <c r="F27" s="232"/>
      <c r="G27" s="232"/>
      <c r="H27" s="120">
        <f t="shared" si="4"/>
        <v>0.88500000000000001</v>
      </c>
      <c r="I27" s="120">
        <f t="shared" si="4"/>
        <v>0.83</v>
      </c>
      <c r="J27" s="120">
        <f t="shared" si="4"/>
        <v>0.87</v>
      </c>
      <c r="K27" s="120">
        <f t="shared" si="4"/>
        <v>0.75</v>
      </c>
      <c r="L27" s="120">
        <f t="shared" si="4"/>
        <v>0.83499999999999996</v>
      </c>
      <c r="M27" s="128">
        <f t="shared" ref="M27" si="6">M4/M17</f>
        <v>0.67</v>
      </c>
    </row>
    <row r="28" spans="1:13" x14ac:dyDescent="0.25">
      <c r="A28" s="10"/>
      <c r="B28" s="11" t="s">
        <v>51</v>
      </c>
      <c r="C28" s="12" t="s">
        <v>8</v>
      </c>
      <c r="D28" s="107"/>
      <c r="E28" s="107"/>
      <c r="F28" s="107"/>
      <c r="G28" s="107"/>
      <c r="H28" s="120">
        <f t="shared" ref="H28:M28" si="7">H8/H18</f>
        <v>0.96</v>
      </c>
      <c r="I28" s="120">
        <f t="shared" si="7"/>
        <v>1.18</v>
      </c>
      <c r="J28" s="120">
        <f t="shared" si="7"/>
        <v>1.04</v>
      </c>
      <c r="K28" s="120">
        <f t="shared" si="7"/>
        <v>1.34</v>
      </c>
      <c r="L28" s="120">
        <f t="shared" si="7"/>
        <v>1.2</v>
      </c>
      <c r="M28" s="128">
        <f t="shared" si="7"/>
        <v>1.36</v>
      </c>
    </row>
    <row r="29" spans="1:13" x14ac:dyDescent="0.25">
      <c r="A29" s="167" t="s">
        <v>10</v>
      </c>
      <c r="B29" s="139" t="s">
        <v>53</v>
      </c>
      <c r="C29" s="140" t="s">
        <v>11</v>
      </c>
      <c r="D29" s="201"/>
      <c r="E29" s="202"/>
      <c r="F29" s="202"/>
      <c r="G29" s="202"/>
      <c r="H29" s="233"/>
      <c r="I29" s="225">
        <f>I10/I20</f>
        <v>0.66666666666666663</v>
      </c>
      <c r="J29" s="225">
        <f>J10/J20</f>
        <v>0.6333333333333333</v>
      </c>
      <c r="K29" s="225">
        <f>K10/K20</f>
        <v>0.43333333333333335</v>
      </c>
      <c r="L29" s="225">
        <f>L10/L20</f>
        <v>0.56666666666666665</v>
      </c>
      <c r="M29" s="226">
        <f t="shared" ref="M29" si="8">M10/M20</f>
        <v>0.5</v>
      </c>
    </row>
    <row r="30" spans="1:13" x14ac:dyDescent="0.25">
      <c r="A30" s="168"/>
      <c r="B30" s="141" t="s">
        <v>75</v>
      </c>
      <c r="C30" s="142" t="s">
        <v>62</v>
      </c>
      <c r="D30" s="204"/>
      <c r="E30" s="111"/>
      <c r="F30" s="111"/>
      <c r="G30" s="111"/>
      <c r="H30" s="229"/>
      <c r="I30" s="229"/>
      <c r="J30" s="229"/>
      <c r="K30" s="229"/>
      <c r="L30" s="227">
        <f>L11/L21</f>
        <v>0.3</v>
      </c>
      <c r="M30" s="228">
        <f>M11/M21</f>
        <v>0.4</v>
      </c>
    </row>
    <row r="31" spans="1:13" x14ac:dyDescent="0.25">
      <c r="A31" s="28" t="s">
        <v>36</v>
      </c>
      <c r="B31" s="18" t="s">
        <v>42</v>
      </c>
      <c r="C31" s="27"/>
      <c r="D31" s="114">
        <f>SUM(D26:D29)</f>
        <v>0</v>
      </c>
      <c r="E31" s="114">
        <f>SUM(E26:E29)</f>
        <v>0</v>
      </c>
      <c r="F31" s="114">
        <f>SUM(F26:F29)</f>
        <v>0</v>
      </c>
      <c r="G31" s="114">
        <f>SUM(G26:G29)</f>
        <v>0</v>
      </c>
      <c r="H31" s="119">
        <f>H12/H22</f>
        <v>0.97714285714285709</v>
      </c>
      <c r="I31" s="119">
        <f t="shared" ref="I31:L31" si="9">I12/I22</f>
        <v>0.93421052631578949</v>
      </c>
      <c r="J31" s="119">
        <f t="shared" si="9"/>
        <v>0.89736842105263159</v>
      </c>
      <c r="K31" s="119">
        <f t="shared" si="9"/>
        <v>0.92894736842105263</v>
      </c>
      <c r="L31" s="119">
        <f t="shared" si="9"/>
        <v>0.91578947368421049</v>
      </c>
      <c r="M31" s="119">
        <f t="shared" ref="M31" si="10">M12/M22</f>
        <v>0.86578947368421055</v>
      </c>
    </row>
    <row r="32" spans="1:13" ht="16.5" x14ac:dyDescent="0.25">
      <c r="A32" s="97"/>
      <c r="B32" s="18"/>
      <c r="C32" s="57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x14ac:dyDescent="0.25">
      <c r="A33" s="97"/>
      <c r="B33" s="125" t="s">
        <v>34</v>
      </c>
      <c r="C33" s="57"/>
      <c r="D33" s="83"/>
      <c r="E33" s="83"/>
      <c r="F33" s="83"/>
      <c r="G33" s="83"/>
      <c r="H33" s="83"/>
      <c r="I33" s="83"/>
      <c r="J33" s="83"/>
      <c r="K33" s="124" t="s">
        <v>71</v>
      </c>
      <c r="L33" s="83"/>
      <c r="M33" s="83"/>
    </row>
    <row r="34" spans="1:13" ht="21" x14ac:dyDescent="0.35">
      <c r="B34" s="96"/>
    </row>
  </sheetData>
  <pageMargins left="0.51181102362204722" right="0.31496062992125984" top="0.74803149606299213" bottom="0.55118110236220474" header="0.31496062992125984" footer="0.31496062992125984"/>
  <pageSetup paperSize="8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Normal="100" workbookViewId="0">
      <pane ySplit="2" topLeftCell="A3" activePane="bottomLeft" state="frozen"/>
      <selection activeCell="H17" sqref="H17"/>
      <selection pane="bottomLeft"/>
    </sheetView>
  </sheetViews>
  <sheetFormatPr defaultColWidth="9.140625" defaultRowHeight="15" x14ac:dyDescent="0.25"/>
  <cols>
    <col min="1" max="1" width="10.5703125" customWidth="1"/>
    <col min="2" max="2" width="22.140625" customWidth="1"/>
    <col min="3" max="3" width="4.5703125" customWidth="1"/>
    <col min="4" max="12" width="9.140625" style="2"/>
    <col min="13" max="14" width="9.140625" style="1"/>
    <col min="15" max="15" width="13.28515625" style="1" customWidth="1"/>
    <col min="16" max="18" width="9.140625" style="1"/>
  </cols>
  <sheetData>
    <row r="1" spans="1:15" ht="20.100000000000001" customHeight="1" x14ac:dyDescent="0.25">
      <c r="A1" s="44" t="s">
        <v>29</v>
      </c>
      <c r="B1" s="44" t="s">
        <v>60</v>
      </c>
      <c r="C1" s="3"/>
      <c r="D1" s="4"/>
      <c r="E1" s="4"/>
      <c r="F1" s="4"/>
      <c r="G1" s="4"/>
      <c r="H1" s="4"/>
      <c r="I1" s="4"/>
      <c r="J1" s="4"/>
      <c r="K1" s="4"/>
      <c r="L1" s="4"/>
    </row>
    <row r="2" spans="1:15" ht="20.100000000000001" customHeight="1" x14ac:dyDescent="0.25">
      <c r="A2" s="3"/>
      <c r="B2" s="3"/>
      <c r="C2" s="3"/>
      <c r="D2" s="4" t="s">
        <v>26</v>
      </c>
      <c r="E2" s="4" t="s">
        <v>27</v>
      </c>
      <c r="F2" s="4" t="s">
        <v>28</v>
      </c>
      <c r="G2" s="4" t="s">
        <v>24</v>
      </c>
      <c r="H2" s="4" t="s">
        <v>25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54</v>
      </c>
      <c r="N2" s="4" t="s">
        <v>59</v>
      </c>
      <c r="O2" s="1" t="s">
        <v>63</v>
      </c>
    </row>
    <row r="3" spans="1:15" ht="20.100000000000001" customHeight="1" x14ac:dyDescent="0.25">
      <c r="A3" s="5" t="s">
        <v>0</v>
      </c>
      <c r="B3" s="145" t="s">
        <v>46</v>
      </c>
      <c r="C3" s="140" t="s">
        <v>1</v>
      </c>
      <c r="D3" s="50">
        <v>0</v>
      </c>
      <c r="E3" s="9">
        <v>66</v>
      </c>
      <c r="F3" s="9">
        <v>147</v>
      </c>
      <c r="G3" s="9">
        <v>226</v>
      </c>
      <c r="H3" s="9">
        <v>310</v>
      </c>
      <c r="I3" s="130">
        <v>381</v>
      </c>
      <c r="J3" s="130">
        <v>425</v>
      </c>
      <c r="K3" s="130">
        <v>431</v>
      </c>
      <c r="L3" s="9">
        <v>435</v>
      </c>
      <c r="M3" s="9">
        <v>447</v>
      </c>
      <c r="N3" s="9">
        <v>425</v>
      </c>
      <c r="O3" s="129">
        <f>N3/$N$12</f>
        <v>0.32467532467532467</v>
      </c>
    </row>
    <row r="4" spans="1:15" ht="20.100000000000001" customHeight="1" x14ac:dyDescent="0.25">
      <c r="A4" s="23"/>
      <c r="B4" s="146" t="s">
        <v>47</v>
      </c>
      <c r="C4" s="147" t="s">
        <v>35</v>
      </c>
      <c r="D4" s="51">
        <v>0</v>
      </c>
      <c r="E4" s="24">
        <v>203</v>
      </c>
      <c r="F4" s="24">
        <v>292</v>
      </c>
      <c r="G4" s="24">
        <v>356</v>
      </c>
      <c r="H4" s="24">
        <v>318</v>
      </c>
      <c r="I4" s="131">
        <v>152</v>
      </c>
      <c r="J4" s="131">
        <v>114</v>
      </c>
      <c r="K4" s="131">
        <v>167</v>
      </c>
      <c r="L4" s="24">
        <v>173</v>
      </c>
      <c r="M4" s="24">
        <v>176</v>
      </c>
      <c r="N4" s="24">
        <v>206</v>
      </c>
      <c r="O4" s="129">
        <f>N4/$N$12</f>
        <v>0.1573720397249809</v>
      </c>
    </row>
    <row r="5" spans="1:15" ht="20.100000000000001" customHeight="1" x14ac:dyDescent="0.25">
      <c r="A5" s="10"/>
      <c r="B5" s="146" t="s">
        <v>48</v>
      </c>
      <c r="C5" s="147" t="s">
        <v>3</v>
      </c>
      <c r="D5" s="48">
        <v>0</v>
      </c>
      <c r="E5" s="14">
        <v>26</v>
      </c>
      <c r="F5" s="14">
        <v>64</v>
      </c>
      <c r="G5" s="14">
        <v>118</v>
      </c>
      <c r="H5" s="14">
        <v>223</v>
      </c>
      <c r="I5" s="132">
        <v>387</v>
      </c>
      <c r="J5" s="132">
        <v>426</v>
      </c>
      <c r="K5" s="132">
        <v>414</v>
      </c>
      <c r="L5" s="14">
        <v>349</v>
      </c>
      <c r="M5" s="14">
        <v>380</v>
      </c>
      <c r="N5" s="14">
        <v>298</v>
      </c>
      <c r="O5" s="129">
        <f t="shared" ref="O5:O11" si="0">N5/$N$12</f>
        <v>0.22765469824293355</v>
      </c>
    </row>
    <row r="6" spans="1:15" ht="20.100000000000001" customHeight="1" x14ac:dyDescent="0.25">
      <c r="A6" s="10"/>
      <c r="B6" s="146" t="s">
        <v>49</v>
      </c>
      <c r="C6" s="147" t="s">
        <v>5</v>
      </c>
      <c r="D6" s="48">
        <v>0</v>
      </c>
      <c r="E6" s="14">
        <v>1</v>
      </c>
      <c r="F6" s="14">
        <v>19</v>
      </c>
      <c r="G6" s="14">
        <v>38</v>
      </c>
      <c r="H6" s="14">
        <v>79</v>
      </c>
      <c r="I6" s="132">
        <v>107</v>
      </c>
      <c r="J6" s="132">
        <v>112</v>
      </c>
      <c r="K6" s="132">
        <v>98</v>
      </c>
      <c r="L6" s="14">
        <v>80</v>
      </c>
      <c r="M6" s="14">
        <v>77</v>
      </c>
      <c r="N6" s="14">
        <v>50</v>
      </c>
      <c r="O6" s="129">
        <f t="shared" si="0"/>
        <v>3.819709702062643E-2</v>
      </c>
    </row>
    <row r="7" spans="1:15" ht="20.100000000000001" customHeight="1" x14ac:dyDescent="0.25">
      <c r="A7" s="10"/>
      <c r="B7" s="146" t="s">
        <v>50</v>
      </c>
      <c r="C7" s="147" t="s">
        <v>7</v>
      </c>
      <c r="D7" s="48">
        <v>0</v>
      </c>
      <c r="E7" s="14">
        <v>2</v>
      </c>
      <c r="F7" s="14">
        <v>23</v>
      </c>
      <c r="G7" s="14">
        <v>40</v>
      </c>
      <c r="H7" s="14">
        <v>74</v>
      </c>
      <c r="I7" s="132">
        <v>103</v>
      </c>
      <c r="J7" s="132">
        <v>130</v>
      </c>
      <c r="K7" s="132">
        <v>119</v>
      </c>
      <c r="L7" s="14">
        <v>122</v>
      </c>
      <c r="M7" s="14">
        <v>133</v>
      </c>
      <c r="N7" s="14">
        <v>94</v>
      </c>
      <c r="O7" s="129">
        <f t="shared" si="0"/>
        <v>7.1810542398777696E-2</v>
      </c>
    </row>
    <row r="8" spans="1:15" ht="20.100000000000001" customHeight="1" x14ac:dyDescent="0.25">
      <c r="A8" s="10"/>
      <c r="B8" s="146" t="s">
        <v>51</v>
      </c>
      <c r="C8" s="147" t="s">
        <v>8</v>
      </c>
      <c r="D8" s="48">
        <v>0</v>
      </c>
      <c r="E8" s="49">
        <v>0</v>
      </c>
      <c r="F8" s="14">
        <v>32</v>
      </c>
      <c r="G8" s="14">
        <v>69</v>
      </c>
      <c r="H8" s="14">
        <v>118</v>
      </c>
      <c r="I8" s="132">
        <v>145</v>
      </c>
      <c r="J8" s="132">
        <v>152</v>
      </c>
      <c r="K8" s="132">
        <v>148</v>
      </c>
      <c r="L8" s="14">
        <v>166</v>
      </c>
      <c r="M8" s="14">
        <v>178</v>
      </c>
      <c r="N8" s="14">
        <v>195</v>
      </c>
      <c r="O8" s="129">
        <f t="shared" si="0"/>
        <v>0.14896867838044309</v>
      </c>
    </row>
    <row r="9" spans="1:15" ht="20.100000000000001" customHeight="1" x14ac:dyDescent="0.25">
      <c r="A9" s="10"/>
      <c r="B9" s="148" t="s">
        <v>52</v>
      </c>
      <c r="C9" s="142" t="s">
        <v>9</v>
      </c>
      <c r="D9" s="48">
        <v>0</v>
      </c>
      <c r="E9" s="49">
        <v>0</v>
      </c>
      <c r="F9" s="14">
        <v>23</v>
      </c>
      <c r="G9" s="14">
        <v>44</v>
      </c>
      <c r="H9" s="14">
        <v>31</v>
      </c>
      <c r="I9" s="132">
        <v>26</v>
      </c>
      <c r="J9" s="132">
        <v>21</v>
      </c>
      <c r="K9" s="132">
        <v>16</v>
      </c>
      <c r="L9" s="14">
        <v>2</v>
      </c>
      <c r="M9" s="49">
        <v>0</v>
      </c>
      <c r="N9" s="49">
        <v>0</v>
      </c>
      <c r="O9" s="129">
        <f t="shared" si="0"/>
        <v>0</v>
      </c>
    </row>
    <row r="10" spans="1:15" ht="20.100000000000001" customHeight="1" x14ac:dyDescent="0.25">
      <c r="A10" s="143" t="s">
        <v>10</v>
      </c>
      <c r="B10" s="139" t="s">
        <v>53</v>
      </c>
      <c r="C10" s="140" t="s">
        <v>11</v>
      </c>
      <c r="D10" s="137">
        <v>0</v>
      </c>
      <c r="E10" s="49">
        <v>0</v>
      </c>
      <c r="F10" s="49">
        <v>0</v>
      </c>
      <c r="G10" s="49">
        <v>0</v>
      </c>
      <c r="H10" s="14">
        <v>9</v>
      </c>
      <c r="I10" s="132">
        <v>7</v>
      </c>
      <c r="J10" s="132">
        <v>29</v>
      </c>
      <c r="K10" s="132">
        <v>40</v>
      </c>
      <c r="L10" s="14">
        <v>35</v>
      </c>
      <c r="M10" s="14">
        <v>29</v>
      </c>
      <c r="N10" s="14">
        <v>38</v>
      </c>
      <c r="O10" s="129">
        <f t="shared" si="0"/>
        <v>2.9029793735676088E-2</v>
      </c>
    </row>
    <row r="11" spans="1:15" ht="20.100000000000001" customHeight="1" x14ac:dyDescent="0.25">
      <c r="A11" s="144"/>
      <c r="B11" s="141" t="s">
        <v>61</v>
      </c>
      <c r="C11" s="142" t="s">
        <v>62</v>
      </c>
      <c r="D11" s="138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7">
        <v>3</v>
      </c>
      <c r="N11" s="17">
        <v>3</v>
      </c>
      <c r="O11" s="129">
        <f t="shared" si="0"/>
        <v>2.2918258212375861E-3</v>
      </c>
    </row>
    <row r="12" spans="1:15" ht="20.100000000000001" customHeight="1" x14ac:dyDescent="0.25">
      <c r="A12" s="28" t="s">
        <v>36</v>
      </c>
      <c r="B12" s="18" t="s">
        <v>45</v>
      </c>
      <c r="C12" s="57"/>
      <c r="D12" s="30">
        <f t="shared" ref="D12:N12" si="1">SUM(D3:D11)</f>
        <v>0</v>
      </c>
      <c r="E12" s="30">
        <f t="shared" si="1"/>
        <v>298</v>
      </c>
      <c r="F12" s="30">
        <f t="shared" si="1"/>
        <v>600</v>
      </c>
      <c r="G12" s="30">
        <f t="shared" si="1"/>
        <v>891</v>
      </c>
      <c r="H12" s="30">
        <f t="shared" si="1"/>
        <v>1162</v>
      </c>
      <c r="I12" s="30">
        <f t="shared" si="1"/>
        <v>1308</v>
      </c>
      <c r="J12" s="30">
        <f t="shared" si="1"/>
        <v>1409</v>
      </c>
      <c r="K12" s="30">
        <f t="shared" si="1"/>
        <v>1433</v>
      </c>
      <c r="L12" s="30">
        <f t="shared" si="1"/>
        <v>1362</v>
      </c>
      <c r="M12" s="30">
        <f t="shared" si="1"/>
        <v>1423</v>
      </c>
      <c r="N12" s="30">
        <f t="shared" si="1"/>
        <v>1309</v>
      </c>
    </row>
    <row r="13" spans="1:15" ht="20.100000000000001" customHeight="1" x14ac:dyDescent="0.25">
      <c r="A13" s="28"/>
      <c r="B13" s="18"/>
      <c r="C13" s="31"/>
      <c r="D13" s="32"/>
      <c r="E13" s="4"/>
      <c r="F13" s="4"/>
      <c r="G13" s="4"/>
      <c r="H13" s="4"/>
      <c r="I13" s="4"/>
      <c r="J13" s="4"/>
      <c r="K13" s="4"/>
      <c r="L13" s="4"/>
      <c r="M13" s="4"/>
    </row>
    <row r="14" spans="1:15" ht="20.100000000000001" customHeight="1" x14ac:dyDescent="0.25">
      <c r="A14" s="19" t="s">
        <v>12</v>
      </c>
      <c r="B14" s="151" t="s">
        <v>13</v>
      </c>
      <c r="C14" s="140" t="s">
        <v>3</v>
      </c>
      <c r="D14" s="8">
        <v>481</v>
      </c>
      <c r="E14" s="9">
        <v>373</v>
      </c>
      <c r="F14" s="9">
        <v>251</v>
      </c>
      <c r="G14" s="9">
        <v>148</v>
      </c>
      <c r="H14" s="9">
        <v>77</v>
      </c>
      <c r="I14" s="9">
        <v>12</v>
      </c>
      <c r="J14" s="9">
        <v>12</v>
      </c>
      <c r="K14" s="149">
        <v>0</v>
      </c>
      <c r="L14" s="149">
        <v>0</v>
      </c>
      <c r="M14" s="149">
        <v>0</v>
      </c>
      <c r="N14" s="149">
        <v>0</v>
      </c>
    </row>
    <row r="15" spans="1:15" ht="20.100000000000001" customHeight="1" x14ac:dyDescent="0.25">
      <c r="A15" s="10"/>
      <c r="B15" s="152" t="s">
        <v>14</v>
      </c>
      <c r="C15" s="147" t="s">
        <v>5</v>
      </c>
      <c r="D15" s="13">
        <v>194</v>
      </c>
      <c r="E15" s="14">
        <v>148</v>
      </c>
      <c r="F15" s="14">
        <v>109</v>
      </c>
      <c r="G15" s="14">
        <v>64</v>
      </c>
      <c r="H15" s="14">
        <v>21</v>
      </c>
      <c r="I15" s="14">
        <v>7</v>
      </c>
      <c r="J15" s="14">
        <v>2</v>
      </c>
      <c r="K15" s="49">
        <v>0</v>
      </c>
      <c r="L15" s="49">
        <v>0</v>
      </c>
      <c r="M15" s="49">
        <v>0</v>
      </c>
      <c r="N15" s="49">
        <v>0</v>
      </c>
    </row>
    <row r="16" spans="1:15" ht="20.100000000000001" customHeight="1" x14ac:dyDescent="0.25">
      <c r="A16" s="10"/>
      <c r="B16" s="152" t="s">
        <v>15</v>
      </c>
      <c r="C16" s="147" t="s">
        <v>7</v>
      </c>
      <c r="D16" s="13">
        <v>130</v>
      </c>
      <c r="E16" s="14">
        <v>92</v>
      </c>
      <c r="F16" s="14">
        <v>63</v>
      </c>
      <c r="G16" s="14">
        <v>28</v>
      </c>
      <c r="H16" s="14">
        <v>14</v>
      </c>
      <c r="I16" s="14">
        <v>4</v>
      </c>
      <c r="J16" s="14">
        <v>1</v>
      </c>
      <c r="K16" s="49">
        <v>0</v>
      </c>
      <c r="L16" s="49">
        <v>0</v>
      </c>
      <c r="M16" s="49">
        <v>0</v>
      </c>
      <c r="N16" s="49">
        <v>0</v>
      </c>
    </row>
    <row r="17" spans="1:14" ht="20.100000000000001" customHeight="1" x14ac:dyDescent="0.25">
      <c r="A17" s="10"/>
      <c r="B17" s="152" t="s">
        <v>39</v>
      </c>
      <c r="C17" s="147" t="s">
        <v>17</v>
      </c>
      <c r="D17" s="13">
        <v>66</v>
      </c>
      <c r="E17" s="14">
        <v>45</v>
      </c>
      <c r="F17" s="14">
        <v>25</v>
      </c>
      <c r="G17" s="14">
        <v>19</v>
      </c>
      <c r="H17" s="14">
        <v>5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</row>
    <row r="18" spans="1:14" ht="20.100000000000001" customHeight="1" x14ac:dyDescent="0.25">
      <c r="A18" s="10"/>
      <c r="B18" s="152" t="s">
        <v>18</v>
      </c>
      <c r="C18" s="147" t="s">
        <v>19</v>
      </c>
      <c r="D18" s="13">
        <v>182</v>
      </c>
      <c r="E18" s="14">
        <v>146</v>
      </c>
      <c r="F18" s="14">
        <v>113</v>
      </c>
      <c r="G18" s="14">
        <v>94</v>
      </c>
      <c r="H18" s="14">
        <v>49</v>
      </c>
      <c r="I18" s="14">
        <v>17</v>
      </c>
      <c r="J18" s="14">
        <v>10</v>
      </c>
      <c r="K18" s="49">
        <v>0</v>
      </c>
      <c r="L18" s="49">
        <v>0</v>
      </c>
      <c r="M18" s="49">
        <v>0</v>
      </c>
      <c r="N18" s="49">
        <v>0</v>
      </c>
    </row>
    <row r="19" spans="1:14" ht="20.100000000000001" customHeight="1" x14ac:dyDescent="0.25">
      <c r="A19" s="10"/>
      <c r="B19" s="152" t="s">
        <v>20</v>
      </c>
      <c r="C19" s="147" t="s">
        <v>21</v>
      </c>
      <c r="D19" s="13">
        <v>146</v>
      </c>
      <c r="E19" s="14">
        <v>127</v>
      </c>
      <c r="F19" s="14">
        <v>90</v>
      </c>
      <c r="G19" s="14">
        <v>53</v>
      </c>
      <c r="H19" s="14">
        <v>34</v>
      </c>
      <c r="I19" s="14">
        <v>12</v>
      </c>
      <c r="J19" s="14">
        <v>11</v>
      </c>
      <c r="K19" s="49">
        <v>0</v>
      </c>
      <c r="L19" s="49">
        <v>0</v>
      </c>
      <c r="M19" s="49">
        <v>0</v>
      </c>
      <c r="N19" s="49">
        <v>0</v>
      </c>
    </row>
    <row r="20" spans="1:14" ht="20.100000000000001" customHeight="1" x14ac:dyDescent="0.25">
      <c r="A20" s="21"/>
      <c r="B20" s="153" t="s">
        <v>22</v>
      </c>
      <c r="C20" s="142" t="s">
        <v>23</v>
      </c>
      <c r="D20" s="16">
        <v>49</v>
      </c>
      <c r="E20" s="17">
        <v>56</v>
      </c>
      <c r="F20" s="17">
        <v>49</v>
      </c>
      <c r="G20" s="17">
        <v>59</v>
      </c>
      <c r="H20" s="17">
        <v>41</v>
      </c>
      <c r="I20" s="17" t="s">
        <v>43</v>
      </c>
      <c r="J20" s="17">
        <v>14</v>
      </c>
      <c r="K20" s="150">
        <v>6</v>
      </c>
      <c r="L20" s="47">
        <v>0</v>
      </c>
      <c r="M20" s="47">
        <v>0</v>
      </c>
      <c r="N20" s="47">
        <v>0</v>
      </c>
    </row>
    <row r="21" spans="1:14" ht="20.100000000000001" customHeight="1" x14ac:dyDescent="0.25">
      <c r="A21" s="25" t="s">
        <v>36</v>
      </c>
      <c r="B21" s="26"/>
      <c r="C21" s="27"/>
      <c r="D21" s="4">
        <f>SUM(D14:D20)</f>
        <v>1248</v>
      </c>
      <c r="E21" s="4">
        <f t="shared" ref="E21:L21" si="2">SUM(E14:E20)</f>
        <v>987</v>
      </c>
      <c r="F21" s="4">
        <f t="shared" si="2"/>
        <v>700</v>
      </c>
      <c r="G21" s="4">
        <f t="shared" si="2"/>
        <v>465</v>
      </c>
      <c r="H21" s="4">
        <f t="shared" si="2"/>
        <v>241</v>
      </c>
      <c r="I21" s="4">
        <f t="shared" si="2"/>
        <v>52</v>
      </c>
      <c r="J21" s="4">
        <f t="shared" si="2"/>
        <v>50</v>
      </c>
      <c r="K21" s="4">
        <f t="shared" si="2"/>
        <v>6</v>
      </c>
      <c r="L21" s="4">
        <f t="shared" si="2"/>
        <v>0</v>
      </c>
      <c r="M21" s="4">
        <f t="shared" ref="M21" si="3">SUM(M14:M20)</f>
        <v>0</v>
      </c>
      <c r="N21" s="4">
        <f t="shared" ref="N21" si="4">SUM(N14:N20)</f>
        <v>0</v>
      </c>
    </row>
    <row r="22" spans="1:14" ht="20.100000000000001" customHeight="1" x14ac:dyDescent="0.25">
      <c r="A22" s="29"/>
      <c r="M22" s="2"/>
      <c r="N22" s="2"/>
    </row>
    <row r="23" spans="1:14" ht="20.100000000000001" customHeight="1" x14ac:dyDescent="0.25">
      <c r="A23" s="29" t="s">
        <v>37</v>
      </c>
      <c r="D23" s="2">
        <f>D12+D21</f>
        <v>1248</v>
      </c>
      <c r="E23" s="2">
        <f t="shared" ref="E23:L23" si="5">E12+E21</f>
        <v>1285</v>
      </c>
      <c r="F23" s="2">
        <f t="shared" si="5"/>
        <v>1300</v>
      </c>
      <c r="G23" s="2">
        <f t="shared" si="5"/>
        <v>1356</v>
      </c>
      <c r="H23" s="2">
        <f t="shared" si="5"/>
        <v>1403</v>
      </c>
      <c r="I23" s="2">
        <f t="shared" si="5"/>
        <v>1360</v>
      </c>
      <c r="J23" s="2">
        <f t="shared" si="5"/>
        <v>1459</v>
      </c>
      <c r="K23" s="2">
        <f t="shared" si="5"/>
        <v>1439</v>
      </c>
      <c r="L23" s="2">
        <f t="shared" si="5"/>
        <v>1362</v>
      </c>
      <c r="M23" s="2">
        <f t="shared" ref="M23" si="6">M12+M21</f>
        <v>1423</v>
      </c>
      <c r="N23" s="2">
        <f t="shared" ref="N23" si="7">N12+N21</f>
        <v>1309</v>
      </c>
    </row>
  </sheetData>
  <pageMargins left="0.70866141732283472" right="0.31496062992125984" top="0.35433070866141736" bottom="0.15748031496062992" header="0.31496062992125984" footer="0.31496062992125984"/>
  <pageSetup paperSize="8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workbookViewId="0">
      <pane ySplit="2" topLeftCell="A3" activePane="bottomLeft" state="frozen"/>
      <selection activeCell="H17" sqref="H17"/>
      <selection pane="bottomLeft"/>
    </sheetView>
  </sheetViews>
  <sheetFormatPr defaultColWidth="9.140625" defaultRowHeight="15" x14ac:dyDescent="0.25"/>
  <cols>
    <col min="1" max="1" width="9.85546875" customWidth="1"/>
    <col min="2" max="2" width="24.28515625" customWidth="1"/>
    <col min="3" max="3" width="5.42578125" customWidth="1"/>
    <col min="19" max="19" width="26.85546875" customWidth="1"/>
    <col min="20" max="20" width="4.85546875" customWidth="1"/>
  </cols>
  <sheetData>
    <row r="1" spans="1:20" ht="15.95" customHeight="1" x14ac:dyDescent="0.25">
      <c r="A1" s="44" t="s">
        <v>29</v>
      </c>
      <c r="B1" s="44" t="s">
        <v>38</v>
      </c>
      <c r="C1" s="3"/>
      <c r="D1" s="4"/>
      <c r="E1" s="4"/>
      <c r="F1" s="4"/>
      <c r="G1" s="4"/>
      <c r="H1" s="4"/>
      <c r="I1" s="4"/>
      <c r="J1" s="4"/>
      <c r="K1" s="52"/>
      <c r="L1" s="52"/>
      <c r="M1" s="1"/>
      <c r="N1" s="1"/>
      <c r="O1" s="1"/>
      <c r="P1" s="1"/>
      <c r="Q1" s="1"/>
      <c r="R1" s="4"/>
    </row>
    <row r="2" spans="1:20" ht="15.95" customHeight="1" x14ac:dyDescent="0.25">
      <c r="A2" s="3"/>
      <c r="B2" s="3"/>
      <c r="C2" s="3"/>
      <c r="D2" s="4" t="s">
        <v>26</v>
      </c>
      <c r="E2" s="4" t="s">
        <v>27</v>
      </c>
      <c r="F2" s="4" t="s">
        <v>28</v>
      </c>
      <c r="G2" s="4" t="s">
        <v>24</v>
      </c>
      <c r="H2" s="4" t="s">
        <v>25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54</v>
      </c>
      <c r="N2" s="4" t="s">
        <v>56</v>
      </c>
      <c r="O2" s="1" t="s">
        <v>68</v>
      </c>
      <c r="P2" s="1" t="s">
        <v>69</v>
      </c>
      <c r="Q2" s="1"/>
      <c r="R2" s="33" t="s">
        <v>81</v>
      </c>
    </row>
    <row r="3" spans="1:20" ht="15.95" customHeight="1" x14ac:dyDescent="0.25">
      <c r="A3" s="5" t="s">
        <v>0</v>
      </c>
      <c r="B3" s="6" t="s">
        <v>73</v>
      </c>
      <c r="C3" s="7" t="s">
        <v>1</v>
      </c>
      <c r="D3" s="9"/>
      <c r="E3" s="9"/>
      <c r="F3" s="9"/>
      <c r="G3" s="9"/>
      <c r="H3" s="9">
        <v>16</v>
      </c>
      <c r="I3" s="9">
        <v>38</v>
      </c>
      <c r="J3" s="64">
        <v>52</v>
      </c>
      <c r="K3" s="62">
        <v>63</v>
      </c>
      <c r="L3" s="62">
        <v>71</v>
      </c>
      <c r="M3" s="62">
        <v>52</v>
      </c>
      <c r="N3" s="133"/>
      <c r="O3" s="133"/>
      <c r="P3" s="133"/>
      <c r="Q3" s="236"/>
      <c r="R3" s="237">
        <f t="shared" ref="R3:R10" si="0">M3/$M$11</f>
        <v>0.29714285714285715</v>
      </c>
      <c r="S3" s="6" t="s">
        <v>73</v>
      </c>
      <c r="T3" s="7" t="s">
        <v>1</v>
      </c>
    </row>
    <row r="4" spans="1:20" ht="15.95" customHeight="1" x14ac:dyDescent="0.25">
      <c r="A4" s="10"/>
      <c r="B4" s="11" t="s">
        <v>48</v>
      </c>
      <c r="C4" s="12" t="s">
        <v>3</v>
      </c>
      <c r="D4" s="14"/>
      <c r="E4" s="14"/>
      <c r="F4" s="14"/>
      <c r="G4" s="14"/>
      <c r="H4" s="14">
        <v>14</v>
      </c>
      <c r="I4" s="14">
        <v>42</v>
      </c>
      <c r="J4" s="65">
        <v>49</v>
      </c>
      <c r="K4" s="63">
        <v>55</v>
      </c>
      <c r="L4" s="63">
        <v>61</v>
      </c>
      <c r="M4" s="63">
        <v>64</v>
      </c>
      <c r="N4" s="134"/>
      <c r="O4" s="134"/>
      <c r="P4" s="134"/>
      <c r="Q4" s="236"/>
      <c r="R4" s="237">
        <f t="shared" si="0"/>
        <v>0.36571428571428571</v>
      </c>
      <c r="S4" s="11" t="s">
        <v>48</v>
      </c>
      <c r="T4" s="12" t="s">
        <v>3</v>
      </c>
    </row>
    <row r="5" spans="1:20" ht="15.95" customHeight="1" x14ac:dyDescent="0.25">
      <c r="A5" s="10"/>
      <c r="B5" s="11" t="s">
        <v>49</v>
      </c>
      <c r="C5" s="12" t="s">
        <v>5</v>
      </c>
      <c r="D5" s="14"/>
      <c r="E5" s="14"/>
      <c r="F5" s="14"/>
      <c r="G5" s="14"/>
      <c r="H5" s="14">
        <v>6</v>
      </c>
      <c r="I5" s="14">
        <v>17</v>
      </c>
      <c r="J5" s="65">
        <v>14</v>
      </c>
      <c r="K5" s="63">
        <v>16</v>
      </c>
      <c r="L5" s="63">
        <v>16</v>
      </c>
      <c r="M5" s="63">
        <v>13</v>
      </c>
      <c r="N5" s="134"/>
      <c r="O5" s="134"/>
      <c r="P5" s="134"/>
      <c r="Q5" s="236"/>
      <c r="R5" s="237">
        <f t="shared" si="0"/>
        <v>7.4285714285714288E-2</v>
      </c>
      <c r="S5" s="11" t="s">
        <v>49</v>
      </c>
      <c r="T5" s="12" t="s">
        <v>5</v>
      </c>
    </row>
    <row r="6" spans="1:20" ht="15.95" customHeight="1" x14ac:dyDescent="0.25">
      <c r="A6" s="10"/>
      <c r="B6" s="11" t="s">
        <v>80</v>
      </c>
      <c r="C6" s="12" t="s">
        <v>7</v>
      </c>
      <c r="D6" s="14"/>
      <c r="E6" s="14"/>
      <c r="F6" s="14"/>
      <c r="G6" s="14"/>
      <c r="H6" s="14">
        <v>15</v>
      </c>
      <c r="I6" s="14">
        <v>10</v>
      </c>
      <c r="J6" s="65">
        <v>24</v>
      </c>
      <c r="K6" s="63">
        <v>16</v>
      </c>
      <c r="L6" s="63">
        <v>18</v>
      </c>
      <c r="M6" s="63">
        <v>27</v>
      </c>
      <c r="N6" s="134"/>
      <c r="O6" s="134"/>
      <c r="P6" s="134"/>
      <c r="Q6" s="236"/>
      <c r="R6" s="237">
        <f t="shared" si="0"/>
        <v>0.15428571428571428</v>
      </c>
      <c r="S6" s="11" t="s">
        <v>80</v>
      </c>
      <c r="T6" s="12" t="s">
        <v>7</v>
      </c>
    </row>
    <row r="7" spans="1:20" ht="15.95" customHeight="1" x14ac:dyDescent="0.25">
      <c r="A7" s="10"/>
      <c r="B7" s="11" t="s">
        <v>51</v>
      </c>
      <c r="C7" s="12" t="s">
        <v>8</v>
      </c>
      <c r="D7" s="14"/>
      <c r="E7" s="14"/>
      <c r="F7" s="14"/>
      <c r="G7" s="14"/>
      <c r="H7" s="14">
        <v>0</v>
      </c>
      <c r="I7" s="14">
        <v>6</v>
      </c>
      <c r="J7" s="65">
        <v>6</v>
      </c>
      <c r="K7" s="63">
        <v>14</v>
      </c>
      <c r="L7" s="63">
        <v>17</v>
      </c>
      <c r="M7" s="63">
        <v>12</v>
      </c>
      <c r="N7" s="134"/>
      <c r="O7" s="134"/>
      <c r="P7" s="134"/>
      <c r="Q7" s="236"/>
      <c r="R7" s="237">
        <f t="shared" si="0"/>
        <v>6.8571428571428575E-2</v>
      </c>
      <c r="S7" s="11" t="s">
        <v>51</v>
      </c>
      <c r="T7" s="12" t="s">
        <v>8</v>
      </c>
    </row>
    <row r="8" spans="1:20" ht="15.95" customHeight="1" x14ac:dyDescent="0.25">
      <c r="A8" s="10"/>
      <c r="B8" s="11" t="s">
        <v>52</v>
      </c>
      <c r="C8" s="15" t="s">
        <v>9</v>
      </c>
      <c r="D8" s="14"/>
      <c r="E8" s="14"/>
      <c r="F8" s="14"/>
      <c r="G8" s="14"/>
      <c r="H8" s="14">
        <v>0</v>
      </c>
      <c r="I8" s="14">
        <v>0</v>
      </c>
      <c r="J8" s="65">
        <v>5</v>
      </c>
      <c r="K8" s="63">
        <v>13</v>
      </c>
      <c r="L8" s="63">
        <v>1</v>
      </c>
      <c r="M8" s="63">
        <v>0</v>
      </c>
      <c r="N8" s="134"/>
      <c r="O8" s="134"/>
      <c r="P8" s="134"/>
      <c r="Q8" s="236"/>
      <c r="R8" s="237">
        <f t="shared" si="0"/>
        <v>0</v>
      </c>
      <c r="S8" s="11" t="s">
        <v>52</v>
      </c>
      <c r="T8" s="15" t="s">
        <v>9</v>
      </c>
    </row>
    <row r="9" spans="1:20" ht="15.95" customHeight="1" x14ac:dyDescent="0.25">
      <c r="A9" s="158" t="s">
        <v>10</v>
      </c>
      <c r="B9" s="6" t="s">
        <v>53</v>
      </c>
      <c r="C9" s="7" t="s">
        <v>11</v>
      </c>
      <c r="D9" s="154"/>
      <c r="E9" s="154"/>
      <c r="F9" s="154"/>
      <c r="G9" s="154"/>
      <c r="H9" s="154">
        <v>0</v>
      </c>
      <c r="I9" s="154">
        <v>0</v>
      </c>
      <c r="J9" s="155">
        <v>3</v>
      </c>
      <c r="K9" s="156">
        <v>12</v>
      </c>
      <c r="L9" s="156">
        <v>12</v>
      </c>
      <c r="M9" s="156">
        <v>4</v>
      </c>
      <c r="N9" s="157"/>
      <c r="O9" s="157"/>
      <c r="P9" s="157"/>
      <c r="Q9" s="236"/>
      <c r="R9" s="237">
        <f t="shared" si="0"/>
        <v>2.2857142857142857E-2</v>
      </c>
      <c r="S9" s="6" t="s">
        <v>53</v>
      </c>
      <c r="T9" s="7" t="s">
        <v>11</v>
      </c>
    </row>
    <row r="10" spans="1:20" ht="15.95" customHeight="1" x14ac:dyDescent="0.25">
      <c r="A10" s="159"/>
      <c r="B10" s="160" t="s">
        <v>74</v>
      </c>
      <c r="C10" s="15" t="s">
        <v>62</v>
      </c>
      <c r="D10" s="17"/>
      <c r="E10" s="17"/>
      <c r="F10" s="17"/>
      <c r="G10" s="17"/>
      <c r="H10" s="17"/>
      <c r="I10" s="17"/>
      <c r="J10" s="66"/>
      <c r="K10" s="67"/>
      <c r="L10" s="67"/>
      <c r="M10" s="67">
        <v>3</v>
      </c>
      <c r="N10" s="135"/>
      <c r="O10" s="135"/>
      <c r="P10" s="135"/>
      <c r="Q10" s="236"/>
      <c r="R10" s="237">
        <f t="shared" si="0"/>
        <v>1.7142857142857144E-2</v>
      </c>
      <c r="S10" s="160" t="s">
        <v>74</v>
      </c>
      <c r="T10" s="15" t="s">
        <v>62</v>
      </c>
    </row>
    <row r="11" spans="1:20" ht="15.95" customHeight="1" x14ac:dyDescent="0.25">
      <c r="A11" s="28" t="s">
        <v>36</v>
      </c>
      <c r="B11" s="18" t="s">
        <v>40</v>
      </c>
      <c r="C11" s="27"/>
      <c r="D11" s="4">
        <f t="shared" ref="D11:J11" si="1">SUM(D3:D10)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51</v>
      </c>
      <c r="I11" s="4">
        <f t="shared" si="1"/>
        <v>113</v>
      </c>
      <c r="J11" s="68">
        <f t="shared" si="1"/>
        <v>153</v>
      </c>
      <c r="K11" s="69">
        <f>SUM(K3:K10)</f>
        <v>189</v>
      </c>
      <c r="L11" s="69">
        <f>SUM(L3:L10)</f>
        <v>196</v>
      </c>
      <c r="M11" s="69">
        <f t="shared" ref="M11" si="2">SUM(M3:M10)</f>
        <v>175</v>
      </c>
      <c r="N11" s="136">
        <f t="shared" ref="N11:P11" si="3">SUM(N3:N10)</f>
        <v>0</v>
      </c>
      <c r="O11" s="136">
        <f t="shared" si="3"/>
        <v>0</v>
      </c>
      <c r="P11" s="136">
        <f t="shared" si="3"/>
        <v>0</v>
      </c>
      <c r="Q11" s="4"/>
      <c r="R11" s="129">
        <f>SUM(R3:R10)</f>
        <v>1</v>
      </c>
    </row>
    <row r="12" spans="1:20" ht="15.95" customHeight="1" x14ac:dyDescent="0.25">
      <c r="A12" s="28"/>
      <c r="B12" s="18"/>
      <c r="C12" s="57"/>
      <c r="D12" s="4"/>
      <c r="E12" s="4"/>
      <c r="F12" s="4"/>
      <c r="G12" s="4"/>
      <c r="H12" s="4"/>
      <c r="I12" s="4"/>
      <c r="J12" s="4"/>
      <c r="K12" s="46"/>
      <c r="L12" s="46"/>
      <c r="M12" s="4"/>
      <c r="N12" s="4"/>
      <c r="O12" s="4"/>
      <c r="P12" s="4"/>
      <c r="Q12" s="4"/>
      <c r="R12" s="1"/>
    </row>
    <row r="13" spans="1:20" ht="15.95" customHeight="1" x14ac:dyDescent="0.25">
      <c r="A13" s="28"/>
      <c r="B13" s="18"/>
      <c r="C13" s="31"/>
      <c r="D13" s="4" t="s">
        <v>26</v>
      </c>
      <c r="E13" s="4" t="s">
        <v>27</v>
      </c>
      <c r="F13" s="4" t="s">
        <v>28</v>
      </c>
      <c r="G13" s="4" t="s">
        <v>24</v>
      </c>
      <c r="H13" s="4" t="s">
        <v>25</v>
      </c>
      <c r="I13" s="4" t="s">
        <v>30</v>
      </c>
      <c r="J13" s="4" t="s">
        <v>31</v>
      </c>
      <c r="K13" s="4" t="s">
        <v>32</v>
      </c>
      <c r="L13" s="4" t="s">
        <v>33</v>
      </c>
      <c r="M13" s="4" t="s">
        <v>54</v>
      </c>
      <c r="N13" s="4" t="s">
        <v>56</v>
      </c>
      <c r="O13" s="1" t="s">
        <v>68</v>
      </c>
      <c r="P13" s="1" t="s">
        <v>69</v>
      </c>
      <c r="Q13" s="1"/>
      <c r="R13" s="1"/>
    </row>
    <row r="14" spans="1:20" ht="15.95" customHeight="1" x14ac:dyDescent="0.25">
      <c r="A14" s="19" t="s">
        <v>12</v>
      </c>
      <c r="B14" s="20" t="s">
        <v>13</v>
      </c>
      <c r="C14" s="7" t="s">
        <v>3</v>
      </c>
      <c r="D14" s="9">
        <v>60</v>
      </c>
      <c r="E14" s="9">
        <v>74</v>
      </c>
      <c r="F14" s="9">
        <v>88</v>
      </c>
      <c r="G14" s="9">
        <v>60</v>
      </c>
      <c r="H14" s="9">
        <v>36</v>
      </c>
      <c r="I14" s="9">
        <v>11</v>
      </c>
      <c r="J14" s="9">
        <v>40</v>
      </c>
      <c r="K14" s="9">
        <v>0</v>
      </c>
      <c r="L14" s="250"/>
      <c r="M14" s="250"/>
      <c r="N14" s="250"/>
      <c r="O14" s="250"/>
      <c r="P14" s="250"/>
      <c r="Q14" s="1"/>
      <c r="R14" s="1"/>
    </row>
    <row r="15" spans="1:20" ht="15.95" customHeight="1" x14ac:dyDescent="0.25">
      <c r="A15" s="10"/>
      <c r="B15" s="18" t="s">
        <v>14</v>
      </c>
      <c r="C15" s="12" t="s">
        <v>5</v>
      </c>
      <c r="D15" s="14">
        <v>34</v>
      </c>
      <c r="E15" s="14">
        <v>29</v>
      </c>
      <c r="F15" s="14">
        <v>38</v>
      </c>
      <c r="G15" s="14">
        <v>34</v>
      </c>
      <c r="H15" s="14">
        <v>13</v>
      </c>
      <c r="I15" s="14">
        <v>11</v>
      </c>
      <c r="J15" s="14">
        <v>7</v>
      </c>
      <c r="K15" s="14">
        <v>0</v>
      </c>
      <c r="L15" s="251"/>
      <c r="M15" s="251"/>
      <c r="N15" s="251"/>
      <c r="O15" s="251"/>
      <c r="P15" s="251"/>
      <c r="Q15" s="1"/>
      <c r="R15" s="1"/>
    </row>
    <row r="16" spans="1:20" ht="15.95" customHeight="1" x14ac:dyDescent="0.25">
      <c r="A16" s="10"/>
      <c r="B16" s="18" t="s">
        <v>15</v>
      </c>
      <c r="C16" s="12" t="s">
        <v>7</v>
      </c>
      <c r="D16" s="14">
        <v>27</v>
      </c>
      <c r="E16" s="14">
        <v>19</v>
      </c>
      <c r="F16" s="14">
        <v>26</v>
      </c>
      <c r="G16" s="14">
        <v>15</v>
      </c>
      <c r="H16" s="14">
        <v>5</v>
      </c>
      <c r="I16" s="14">
        <v>5</v>
      </c>
      <c r="J16" s="14">
        <v>15</v>
      </c>
      <c r="K16" s="14">
        <v>0</v>
      </c>
      <c r="L16" s="251"/>
      <c r="M16" s="251"/>
      <c r="N16" s="251"/>
      <c r="O16" s="251"/>
      <c r="P16" s="251"/>
      <c r="Q16" s="1"/>
      <c r="R16" s="1"/>
    </row>
    <row r="17" spans="1:18" ht="15.95" customHeight="1" x14ac:dyDescent="0.25">
      <c r="A17" s="10"/>
      <c r="B17" s="18" t="s">
        <v>39</v>
      </c>
      <c r="C17" s="12" t="s">
        <v>17</v>
      </c>
      <c r="D17" s="14">
        <v>16</v>
      </c>
      <c r="E17" s="14">
        <v>17</v>
      </c>
      <c r="F17" s="14" t="s">
        <v>43</v>
      </c>
      <c r="G17" s="14">
        <v>10</v>
      </c>
      <c r="H17" s="14">
        <v>2</v>
      </c>
      <c r="I17" s="14">
        <v>5</v>
      </c>
      <c r="J17" s="14">
        <v>4</v>
      </c>
      <c r="K17" s="14">
        <v>0</v>
      </c>
      <c r="L17" s="251"/>
      <c r="M17" s="251"/>
      <c r="N17" s="251"/>
      <c r="O17" s="251"/>
      <c r="P17" s="251"/>
      <c r="Q17" s="1"/>
      <c r="R17" s="1"/>
    </row>
    <row r="18" spans="1:18" ht="15.95" customHeight="1" x14ac:dyDescent="0.25">
      <c r="A18" s="10"/>
      <c r="B18" s="18" t="s">
        <v>18</v>
      </c>
      <c r="C18" s="12" t="s">
        <v>19</v>
      </c>
      <c r="D18" s="14">
        <v>19</v>
      </c>
      <c r="E18" s="14">
        <v>16</v>
      </c>
      <c r="F18" s="14">
        <v>24</v>
      </c>
      <c r="G18" s="14">
        <v>38</v>
      </c>
      <c r="H18" s="14">
        <v>15</v>
      </c>
      <c r="I18" s="14">
        <v>21</v>
      </c>
      <c r="J18" s="65">
        <v>41</v>
      </c>
      <c r="K18" s="65">
        <v>0</v>
      </c>
      <c r="L18" s="251"/>
      <c r="M18" s="251"/>
      <c r="N18" s="251"/>
      <c r="O18" s="251"/>
      <c r="P18" s="251"/>
      <c r="Q18" s="1"/>
      <c r="R18" s="1"/>
    </row>
    <row r="19" spans="1:18" ht="15.95" customHeight="1" x14ac:dyDescent="0.25">
      <c r="A19" s="10"/>
      <c r="B19" s="18" t="s">
        <v>20</v>
      </c>
      <c r="C19" s="12" t="s">
        <v>21</v>
      </c>
      <c r="D19" s="14">
        <v>37</v>
      </c>
      <c r="E19" s="14">
        <v>33</v>
      </c>
      <c r="F19" s="14">
        <v>32</v>
      </c>
      <c r="G19" s="14">
        <v>21</v>
      </c>
      <c r="H19" s="14">
        <v>12</v>
      </c>
      <c r="I19" s="14">
        <v>12</v>
      </c>
      <c r="J19" s="65">
        <v>50</v>
      </c>
      <c r="K19" s="65">
        <v>0</v>
      </c>
      <c r="L19" s="251"/>
      <c r="M19" s="251"/>
      <c r="N19" s="251"/>
      <c r="O19" s="251"/>
      <c r="P19" s="251"/>
      <c r="Q19" s="1"/>
      <c r="R19" s="1"/>
    </row>
    <row r="20" spans="1:18" ht="15.95" customHeight="1" x14ac:dyDescent="0.25">
      <c r="A20" s="21"/>
      <c r="B20" s="22" t="s">
        <v>44</v>
      </c>
      <c r="C20" s="15" t="s">
        <v>23</v>
      </c>
      <c r="D20" s="17">
        <v>11</v>
      </c>
      <c r="E20" s="17">
        <v>15</v>
      </c>
      <c r="F20" s="17">
        <v>9</v>
      </c>
      <c r="G20" s="17">
        <v>6</v>
      </c>
      <c r="H20" s="17">
        <v>12</v>
      </c>
      <c r="I20" s="17">
        <v>10</v>
      </c>
      <c r="J20" s="66">
        <v>8</v>
      </c>
      <c r="K20" s="66">
        <v>10</v>
      </c>
      <c r="L20" s="252"/>
      <c r="M20" s="252"/>
      <c r="N20" s="252"/>
      <c r="O20" s="252"/>
      <c r="P20" s="252"/>
      <c r="Q20" s="1"/>
      <c r="R20" s="1"/>
    </row>
    <row r="21" spans="1:18" ht="15.95" customHeight="1" x14ac:dyDescent="0.25">
      <c r="A21" s="25" t="s">
        <v>36</v>
      </c>
      <c r="B21" s="26" t="s">
        <v>41</v>
      </c>
      <c r="C21" s="27"/>
      <c r="D21" s="4">
        <f>SUM(D14:D20)</f>
        <v>204</v>
      </c>
      <c r="E21" s="4">
        <f>SUM(E14:E20)</f>
        <v>203</v>
      </c>
      <c r="F21" s="4">
        <f t="shared" ref="F21:H21" si="4">SUM(F14:F20)</f>
        <v>217</v>
      </c>
      <c r="G21" s="4">
        <f t="shared" si="4"/>
        <v>184</v>
      </c>
      <c r="H21" s="4">
        <f t="shared" si="4"/>
        <v>95</v>
      </c>
      <c r="I21" s="4">
        <f t="shared" ref="I21" si="5">SUM(I14:I20)</f>
        <v>75</v>
      </c>
      <c r="J21" s="68">
        <f t="shared" ref="J21" si="6">SUM(J14:J20)</f>
        <v>165</v>
      </c>
      <c r="K21" s="68">
        <f t="shared" ref="K21:M21" si="7">SUM(K14:K20)</f>
        <v>10</v>
      </c>
      <c r="L21" s="218">
        <f t="shared" si="7"/>
        <v>0</v>
      </c>
      <c r="M21" s="218">
        <f t="shared" si="7"/>
        <v>0</v>
      </c>
      <c r="N21" s="218">
        <f t="shared" ref="N21:P21" si="8">SUM(N14:N20)</f>
        <v>0</v>
      </c>
      <c r="O21" s="218">
        <f t="shared" si="8"/>
        <v>0</v>
      </c>
      <c r="P21" s="218">
        <f t="shared" si="8"/>
        <v>0</v>
      </c>
      <c r="Q21" s="1"/>
      <c r="R21" s="1"/>
    </row>
    <row r="22" spans="1:18" x14ac:dyDescent="0.25">
      <c r="A22" s="58"/>
      <c r="B22" s="59"/>
      <c r="C22" s="57"/>
      <c r="D22" s="4"/>
      <c r="E22" s="4"/>
      <c r="F22" s="4"/>
      <c r="G22" s="4"/>
      <c r="H22" s="4"/>
      <c r="I22" s="4"/>
      <c r="J22" s="4"/>
      <c r="K22" s="52"/>
      <c r="L22" s="52"/>
      <c r="M22" s="4"/>
      <c r="N22" s="1"/>
      <c r="O22" s="1"/>
      <c r="P22" s="1"/>
      <c r="Q22" s="1"/>
      <c r="R22" s="1"/>
    </row>
    <row r="41" spans="6:11" x14ac:dyDescent="0.25">
      <c r="F41" s="60"/>
    </row>
    <row r="42" spans="6:11" x14ac:dyDescent="0.25">
      <c r="K42" s="60"/>
    </row>
    <row r="43" spans="6:11" x14ac:dyDescent="0.25">
      <c r="K43" s="60"/>
    </row>
    <row r="44" spans="6:11" x14ac:dyDescent="0.25">
      <c r="K44" s="60"/>
    </row>
    <row r="45" spans="6:11" x14ac:dyDescent="0.25">
      <c r="K45" s="60"/>
    </row>
    <row r="46" spans="6:11" x14ac:dyDescent="0.25">
      <c r="K46" s="60"/>
    </row>
    <row r="47" spans="6:11" x14ac:dyDescent="0.25">
      <c r="K47" s="60"/>
    </row>
    <row r="48" spans="6:11" x14ac:dyDescent="0.25">
      <c r="K48" s="60"/>
    </row>
    <row r="49" spans="2:16" x14ac:dyDescent="0.25">
      <c r="K49" s="60"/>
    </row>
    <row r="50" spans="2:16" x14ac:dyDescent="0.25">
      <c r="K50" s="60"/>
    </row>
    <row r="51" spans="2:16" x14ac:dyDescent="0.25">
      <c r="K51" s="60"/>
    </row>
    <row r="52" spans="2:16" x14ac:dyDescent="0.25">
      <c r="D52" s="70" t="s">
        <v>26</v>
      </c>
      <c r="E52" s="70" t="s">
        <v>27</v>
      </c>
      <c r="F52" s="70" t="s">
        <v>28</v>
      </c>
      <c r="G52" s="70" t="s">
        <v>24</v>
      </c>
      <c r="H52" s="70" t="s">
        <v>25</v>
      </c>
      <c r="I52" s="70" t="s">
        <v>30</v>
      </c>
      <c r="J52" s="70" t="s">
        <v>31</v>
      </c>
      <c r="K52" s="70" t="s">
        <v>32</v>
      </c>
      <c r="L52" s="70" t="s">
        <v>33</v>
      </c>
      <c r="M52" s="70" t="s">
        <v>54</v>
      </c>
      <c r="N52" s="70" t="s">
        <v>56</v>
      </c>
      <c r="O52" s="249" t="s">
        <v>68</v>
      </c>
      <c r="P52" s="249" t="s">
        <v>69</v>
      </c>
    </row>
    <row r="53" spans="2:16" x14ac:dyDescent="0.25">
      <c r="B53" s="29" t="s">
        <v>64</v>
      </c>
      <c r="D53" s="70">
        <f>D11+D21</f>
        <v>204</v>
      </c>
      <c r="E53" s="70">
        <f t="shared" ref="E53:P53" si="9">E11+E21</f>
        <v>203</v>
      </c>
      <c r="F53" s="70">
        <f t="shared" si="9"/>
        <v>217</v>
      </c>
      <c r="G53" s="70">
        <f t="shared" si="9"/>
        <v>184</v>
      </c>
      <c r="H53" s="70">
        <f t="shared" si="9"/>
        <v>146</v>
      </c>
      <c r="I53" s="70">
        <f t="shared" si="9"/>
        <v>188</v>
      </c>
      <c r="J53" s="70">
        <f t="shared" si="9"/>
        <v>318</v>
      </c>
      <c r="K53" s="70">
        <f t="shared" si="9"/>
        <v>199</v>
      </c>
      <c r="L53" s="70">
        <f t="shared" si="9"/>
        <v>196</v>
      </c>
      <c r="M53" s="248">
        <f t="shared" si="9"/>
        <v>175</v>
      </c>
      <c r="N53" s="235">
        <f t="shared" si="9"/>
        <v>0</v>
      </c>
      <c r="O53" s="235">
        <f t="shared" si="9"/>
        <v>0</v>
      </c>
      <c r="P53" s="235">
        <f t="shared" si="9"/>
        <v>0</v>
      </c>
    </row>
    <row r="54" spans="2:16" x14ac:dyDescent="0.25">
      <c r="K54" s="60"/>
    </row>
    <row r="55" spans="2:16" x14ac:dyDescent="0.25">
      <c r="K55" s="60"/>
    </row>
    <row r="56" spans="2:16" x14ac:dyDescent="0.25">
      <c r="K56" s="60"/>
    </row>
    <row r="57" spans="2:16" ht="15.95" customHeight="1" x14ac:dyDescent="0.25"/>
  </sheetData>
  <pageMargins left="0.70866141732283472" right="0.31496062992125984" top="0.35433070866141736" bottom="0.35433070866141736" header="0.31496062992125984" footer="0.31496062992125984"/>
  <pageSetup paperSize="8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zoomScaleNormal="100" workbookViewId="0"/>
  </sheetViews>
  <sheetFormatPr defaultColWidth="9.140625" defaultRowHeight="15" x14ac:dyDescent="0.25"/>
  <cols>
    <col min="1" max="1" width="10.7109375" customWidth="1"/>
    <col min="2" max="2" width="22.42578125" customWidth="1"/>
  </cols>
  <sheetData>
    <row r="1" spans="1:24" ht="28.5" customHeight="1" x14ac:dyDescent="0.25">
      <c r="A1" s="53" t="s">
        <v>79</v>
      </c>
      <c r="B1" s="4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43" t="s">
        <v>67</v>
      </c>
      <c r="S1" s="1"/>
      <c r="T1" s="1"/>
      <c r="U1" s="1"/>
      <c r="V1" s="1"/>
      <c r="W1" s="1"/>
      <c r="X1" s="1"/>
    </row>
    <row r="2" spans="1:24" ht="18.75" x14ac:dyDescent="0.25">
      <c r="A2" s="231" t="s">
        <v>29</v>
      </c>
      <c r="B2" s="231" t="s">
        <v>38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  <c r="R2" s="43"/>
      <c r="S2" s="1"/>
      <c r="T2" s="1"/>
      <c r="U2" s="1"/>
      <c r="V2" s="1"/>
      <c r="W2" s="1"/>
      <c r="X2" s="1"/>
    </row>
    <row r="3" spans="1:24" x14ac:dyDescent="0.25">
      <c r="A3" s="3"/>
      <c r="B3" s="3"/>
      <c r="C3" s="3"/>
      <c r="D3" s="4" t="s">
        <v>26</v>
      </c>
      <c r="E3" s="4" t="s">
        <v>27</v>
      </c>
      <c r="F3" s="4" t="s">
        <v>28</v>
      </c>
      <c r="G3" s="4" t="s">
        <v>24</v>
      </c>
      <c r="H3" s="4" t="s">
        <v>25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54</v>
      </c>
      <c r="N3" s="4" t="s">
        <v>56</v>
      </c>
      <c r="O3" s="4" t="s">
        <v>68</v>
      </c>
      <c r="P3" s="4" t="s">
        <v>69</v>
      </c>
      <c r="Q3" s="1"/>
      <c r="R3" s="4" t="s">
        <v>25</v>
      </c>
      <c r="S3" s="4" t="s">
        <v>30</v>
      </c>
      <c r="T3" s="4" t="s">
        <v>31</v>
      </c>
      <c r="U3" s="4" t="s">
        <v>32</v>
      </c>
      <c r="V3" s="4" t="s">
        <v>33</v>
      </c>
      <c r="W3" s="4" t="s">
        <v>54</v>
      </c>
      <c r="X3" s="4"/>
    </row>
    <row r="4" spans="1:24" x14ac:dyDescent="0.25">
      <c r="A4" s="5" t="s">
        <v>0</v>
      </c>
      <c r="B4" s="182" t="s">
        <v>46</v>
      </c>
      <c r="C4" s="7" t="s">
        <v>1</v>
      </c>
      <c r="D4" s="55"/>
      <c r="E4" s="55"/>
      <c r="F4" s="55"/>
      <c r="G4" s="73"/>
      <c r="H4" s="76">
        <f>Titulats!H3</f>
        <v>16</v>
      </c>
      <c r="I4" s="30">
        <f>Titulats!I3</f>
        <v>38</v>
      </c>
      <c r="J4" s="30">
        <f>Titulats!J3</f>
        <v>52</v>
      </c>
      <c r="K4" s="30">
        <f>Titulats!K3</f>
        <v>63</v>
      </c>
      <c r="L4" s="30">
        <f>Titulats!L3</f>
        <v>71</v>
      </c>
      <c r="M4" s="238">
        <f>Titulats!M3</f>
        <v>52</v>
      </c>
      <c r="N4" s="207">
        <f>Titulats!N3</f>
        <v>0</v>
      </c>
      <c r="O4" s="220">
        <f>Titulats!O3</f>
        <v>0</v>
      </c>
      <c r="P4" s="220">
        <f>Titulats!P3</f>
        <v>0</v>
      </c>
      <c r="Q4" s="1"/>
      <c r="R4" s="76"/>
      <c r="S4" s="82">
        <f>I4/I30</f>
        <v>0.5757575757575758</v>
      </c>
      <c r="T4" s="82">
        <f>J4/J30</f>
        <v>0.56521739130434778</v>
      </c>
      <c r="U4" s="82">
        <f>K4/K30</f>
        <v>0.68478260869565222</v>
      </c>
      <c r="V4" s="82">
        <f>L4/L30</f>
        <v>0.75531914893617025</v>
      </c>
      <c r="W4" s="241">
        <f>M4/M30</f>
        <v>0.44444444444444442</v>
      </c>
      <c r="X4" s="161"/>
    </row>
    <row r="5" spans="1:24" x14ac:dyDescent="0.25">
      <c r="A5" s="10"/>
      <c r="B5" s="185" t="s">
        <v>48</v>
      </c>
      <c r="C5" s="12" t="s">
        <v>3</v>
      </c>
      <c r="D5" s="56"/>
      <c r="E5" s="56"/>
      <c r="F5" s="56"/>
      <c r="G5" s="74"/>
      <c r="H5" s="77">
        <f>Titulats!H4</f>
        <v>14</v>
      </c>
      <c r="I5" s="75">
        <f>Titulats!I4</f>
        <v>42</v>
      </c>
      <c r="J5" s="75">
        <f>Titulats!J4</f>
        <v>49</v>
      </c>
      <c r="K5" s="75">
        <f>Titulats!K4</f>
        <v>55</v>
      </c>
      <c r="L5" s="75">
        <f>Titulats!L4</f>
        <v>61</v>
      </c>
      <c r="M5" s="239">
        <f>Titulats!M4</f>
        <v>64</v>
      </c>
      <c r="N5" s="166">
        <f>Titulats!N4</f>
        <v>0</v>
      </c>
      <c r="O5" s="221">
        <f>Titulats!O4</f>
        <v>0</v>
      </c>
      <c r="P5" s="221">
        <f>Titulats!P4</f>
        <v>0</v>
      </c>
      <c r="Q5" s="1"/>
      <c r="R5" s="77"/>
      <c r="S5" s="81">
        <f t="shared" ref="S5:W7" si="0">I5/I32</f>
        <v>0.45901639344262296</v>
      </c>
      <c r="T5" s="81">
        <f t="shared" si="0"/>
        <v>0.49494949494949497</v>
      </c>
      <c r="U5" s="81">
        <f t="shared" si="0"/>
        <v>0.52884615384615385</v>
      </c>
      <c r="V5" s="81">
        <f t="shared" si="0"/>
        <v>0.57276995305164324</v>
      </c>
      <c r="W5" s="242">
        <f t="shared" si="0"/>
        <v>0.7231638418079096</v>
      </c>
      <c r="X5" s="161"/>
    </row>
    <row r="6" spans="1:24" x14ac:dyDescent="0.25">
      <c r="A6" s="10"/>
      <c r="B6" s="185" t="s">
        <v>49</v>
      </c>
      <c r="C6" s="12" t="s">
        <v>5</v>
      </c>
      <c r="D6" s="56"/>
      <c r="E6" s="56"/>
      <c r="F6" s="56"/>
      <c r="G6" s="74"/>
      <c r="H6" s="77">
        <f>Titulats!H5</f>
        <v>6</v>
      </c>
      <c r="I6" s="75">
        <f>Titulats!I5</f>
        <v>17</v>
      </c>
      <c r="J6" s="75">
        <f>Titulats!J5</f>
        <v>14</v>
      </c>
      <c r="K6" s="75">
        <f>Titulats!K5</f>
        <v>16</v>
      </c>
      <c r="L6" s="75">
        <f>Titulats!L5</f>
        <v>16</v>
      </c>
      <c r="M6" s="239">
        <f>Titulats!M5</f>
        <v>13</v>
      </c>
      <c r="N6" s="166">
        <f>Titulats!N5</f>
        <v>0</v>
      </c>
      <c r="O6" s="221">
        <f>Titulats!O5</f>
        <v>0</v>
      </c>
      <c r="P6" s="221">
        <f>Titulats!P5</f>
        <v>0</v>
      </c>
      <c r="Q6" s="1"/>
      <c r="R6" s="77"/>
      <c r="S6" s="81">
        <f t="shared" si="0"/>
        <v>0.37158469945355194</v>
      </c>
      <c r="T6" s="81">
        <f t="shared" si="0"/>
        <v>0.28282828282828282</v>
      </c>
      <c r="U6" s="81">
        <f t="shared" si="0"/>
        <v>0.30769230769230771</v>
      </c>
      <c r="V6" s="81">
        <f t="shared" si="0"/>
        <v>0.30046948356807512</v>
      </c>
      <c r="W6" s="242">
        <f t="shared" si="0"/>
        <v>0.29378531073446329</v>
      </c>
      <c r="X6" s="161"/>
    </row>
    <row r="7" spans="1:24" x14ac:dyDescent="0.25">
      <c r="A7" s="10"/>
      <c r="B7" s="185" t="s">
        <v>50</v>
      </c>
      <c r="C7" s="12" t="s">
        <v>7</v>
      </c>
      <c r="D7" s="56"/>
      <c r="E7" s="56"/>
      <c r="F7" s="56"/>
      <c r="G7" s="74"/>
      <c r="H7" s="77">
        <f>Titulats!H6</f>
        <v>15</v>
      </c>
      <c r="I7" s="75">
        <f>Titulats!I6</f>
        <v>10</v>
      </c>
      <c r="J7" s="75">
        <f>Titulats!J6</f>
        <v>24</v>
      </c>
      <c r="K7" s="75">
        <f>Titulats!K6</f>
        <v>16</v>
      </c>
      <c r="L7" s="75">
        <f>Titulats!L6</f>
        <v>18</v>
      </c>
      <c r="M7" s="239">
        <f>Titulats!M6</f>
        <v>27</v>
      </c>
      <c r="N7" s="166">
        <f>Titulats!N6</f>
        <v>0</v>
      </c>
      <c r="O7" s="221">
        <f>Titulats!O6</f>
        <v>0</v>
      </c>
      <c r="P7" s="221">
        <f>Titulats!P6</f>
        <v>0</v>
      </c>
      <c r="Q7" s="1"/>
      <c r="R7" s="77"/>
      <c r="S7" s="81">
        <f t="shared" si="0"/>
        <v>0.21857923497267759</v>
      </c>
      <c r="T7" s="81">
        <f t="shared" si="0"/>
        <v>0.48484848484848486</v>
      </c>
      <c r="U7" s="81">
        <f t="shared" si="0"/>
        <v>0.30769230769230771</v>
      </c>
      <c r="V7" s="81">
        <f t="shared" si="0"/>
        <v>0.3380281690140845</v>
      </c>
      <c r="W7" s="242">
        <f t="shared" si="0"/>
        <v>0.61016949152542377</v>
      </c>
      <c r="X7" s="161"/>
    </row>
    <row r="8" spans="1:24" x14ac:dyDescent="0.25">
      <c r="A8" s="10"/>
      <c r="B8" s="11" t="s">
        <v>51</v>
      </c>
      <c r="C8" s="12" t="s">
        <v>8</v>
      </c>
      <c r="D8" s="56"/>
      <c r="E8" s="56"/>
      <c r="F8" s="56"/>
      <c r="G8" s="56"/>
      <c r="H8" s="177"/>
      <c r="I8" s="75">
        <f>Titulats!I7</f>
        <v>6</v>
      </c>
      <c r="J8" s="75">
        <f>Titulats!J7</f>
        <v>6</v>
      </c>
      <c r="K8" s="75">
        <f>Titulats!K7</f>
        <v>14</v>
      </c>
      <c r="L8" s="75">
        <f>Titulats!L7</f>
        <v>17</v>
      </c>
      <c r="M8" s="239">
        <f>Titulats!M7</f>
        <v>12</v>
      </c>
      <c r="N8" s="166">
        <f>Titulats!N7</f>
        <v>0</v>
      </c>
      <c r="O8" s="221">
        <f>Titulats!O7</f>
        <v>0</v>
      </c>
      <c r="P8" s="221">
        <f>Titulats!P7</f>
        <v>0</v>
      </c>
      <c r="Q8" s="1"/>
      <c r="R8" s="77"/>
      <c r="S8" s="94"/>
      <c r="T8" s="81">
        <f>J8/J35</f>
        <v>0.1875</v>
      </c>
      <c r="U8" s="81">
        <f>K8/K35</f>
        <v>0.33333333333333331</v>
      </c>
      <c r="V8" s="81">
        <f>L8/L35</f>
        <v>0.28813559322033899</v>
      </c>
      <c r="W8" s="242">
        <f>M8/M35</f>
        <v>0.25</v>
      </c>
      <c r="X8" s="161"/>
    </row>
    <row r="9" spans="1:24" x14ac:dyDescent="0.25">
      <c r="A9" s="10"/>
      <c r="B9" s="11" t="s">
        <v>52</v>
      </c>
      <c r="C9" s="12" t="s">
        <v>9</v>
      </c>
      <c r="D9" s="71"/>
      <c r="E9" s="71"/>
      <c r="F9" s="71"/>
      <c r="G9" s="178"/>
      <c r="H9" s="178"/>
      <c r="I9" s="175"/>
      <c r="J9" s="75">
        <f>Titulats!J8</f>
        <v>5</v>
      </c>
      <c r="K9" s="75">
        <f>Titulats!K8</f>
        <v>13</v>
      </c>
      <c r="L9" s="75">
        <f>Titulats!L8</f>
        <v>1</v>
      </c>
      <c r="M9" s="239">
        <f>Titulats!M8</f>
        <v>0</v>
      </c>
      <c r="N9" s="166">
        <f>Titulats!N8</f>
        <v>0</v>
      </c>
      <c r="O9" s="221">
        <f>Titulats!O8</f>
        <v>0</v>
      </c>
      <c r="P9" s="221">
        <f>Titulats!P8</f>
        <v>0</v>
      </c>
      <c r="Q9" s="1"/>
      <c r="R9" s="77"/>
      <c r="S9" s="94"/>
      <c r="T9" s="81">
        <f>J9/J36</f>
        <v>0.29411764705882354</v>
      </c>
      <c r="U9" s="81">
        <f>K9/K36</f>
        <v>0.52</v>
      </c>
      <c r="V9" s="94"/>
      <c r="W9" s="243"/>
      <c r="X9" s="162"/>
    </row>
    <row r="10" spans="1:24" x14ac:dyDescent="0.25">
      <c r="A10" s="158" t="s">
        <v>10</v>
      </c>
      <c r="B10" s="6" t="s">
        <v>53</v>
      </c>
      <c r="C10" s="7" t="s">
        <v>11</v>
      </c>
      <c r="D10" s="176"/>
      <c r="E10" s="55"/>
      <c r="F10" s="55"/>
      <c r="G10" s="55"/>
      <c r="H10" s="55"/>
      <c r="I10" s="177"/>
      <c r="J10" s="30">
        <v>3</v>
      </c>
      <c r="K10" s="30">
        <v>12</v>
      </c>
      <c r="L10" s="30">
        <v>12</v>
      </c>
      <c r="M10" s="238">
        <v>4</v>
      </c>
      <c r="N10" s="207">
        <v>12</v>
      </c>
      <c r="O10" s="220">
        <f>Titulats!O9</f>
        <v>0</v>
      </c>
      <c r="P10" s="220">
        <f>Titulats!P9</f>
        <v>0</v>
      </c>
      <c r="Q10" s="1"/>
      <c r="R10" s="76"/>
      <c r="S10" s="189"/>
      <c r="T10" s="189"/>
      <c r="U10" s="82">
        <f>K10/N37</f>
        <v>0.5</v>
      </c>
      <c r="V10" s="82">
        <f>L10/O37</f>
        <v>0.63157894736842102</v>
      </c>
      <c r="W10" s="241">
        <f>M10/P37</f>
        <v>0.30769230769230771</v>
      </c>
      <c r="X10" s="161"/>
    </row>
    <row r="11" spans="1:24" x14ac:dyDescent="0.25">
      <c r="A11" s="159"/>
      <c r="B11" s="160" t="s">
        <v>61</v>
      </c>
      <c r="C11" s="15" t="s">
        <v>62</v>
      </c>
      <c r="D11" s="174"/>
      <c r="E11" s="178"/>
      <c r="F11" s="178"/>
      <c r="G11" s="178"/>
      <c r="H11" s="178"/>
      <c r="I11" s="178"/>
      <c r="J11" s="179"/>
      <c r="K11" s="179"/>
      <c r="L11" s="175"/>
      <c r="M11" s="240">
        <v>3</v>
      </c>
      <c r="N11" s="208">
        <v>3</v>
      </c>
      <c r="O11" s="222">
        <f>Titulats!O10</f>
        <v>0</v>
      </c>
      <c r="P11" s="222">
        <f>Titulats!P10</f>
        <v>0</v>
      </c>
      <c r="Q11" s="1"/>
      <c r="R11" s="78"/>
      <c r="S11" s="190"/>
      <c r="T11" s="190"/>
      <c r="U11" s="190"/>
      <c r="V11" s="190"/>
      <c r="W11" s="244">
        <f>M11/Q38</f>
        <v>1</v>
      </c>
      <c r="X11" s="161"/>
    </row>
    <row r="12" spans="1:24" x14ac:dyDescent="0.25">
      <c r="A12" s="28" t="s">
        <v>36</v>
      </c>
      <c r="B12" s="18" t="s">
        <v>40</v>
      </c>
      <c r="C12" s="57"/>
      <c r="D12" s="4">
        <f>SUM(D4:D11)</f>
        <v>0</v>
      </c>
      <c r="E12" s="4">
        <f t="shared" ref="E12:L12" si="1">SUM(E4:E11)</f>
        <v>0</v>
      </c>
      <c r="F12" s="4">
        <f t="shared" si="1"/>
        <v>0</v>
      </c>
      <c r="G12" s="4">
        <f t="shared" si="1"/>
        <v>0</v>
      </c>
      <c r="H12" s="4">
        <f t="shared" si="1"/>
        <v>51</v>
      </c>
      <c r="I12" s="4">
        <f t="shared" si="1"/>
        <v>113</v>
      </c>
      <c r="J12" s="4">
        <f t="shared" si="1"/>
        <v>153</v>
      </c>
      <c r="K12" s="4">
        <f t="shared" si="1"/>
        <v>189</v>
      </c>
      <c r="L12" s="4">
        <f t="shared" si="1"/>
        <v>196</v>
      </c>
      <c r="M12" s="69">
        <f>SUM(M4:M11)</f>
        <v>175</v>
      </c>
      <c r="N12" s="164">
        <f t="shared" ref="N12" si="2">SUM(N4:N11)</f>
        <v>15</v>
      </c>
      <c r="O12" s="164">
        <f t="shared" ref="O12" si="3">SUM(O4:O11)</f>
        <v>0</v>
      </c>
      <c r="P12" s="164">
        <f t="shared" ref="P12" si="4">SUM(P4:P11)</f>
        <v>0</v>
      </c>
      <c r="Q12" s="4"/>
      <c r="R12" s="193"/>
      <c r="S12" s="224">
        <f>I12/I39</f>
        <v>0.45381526104417669</v>
      </c>
      <c r="T12" s="224">
        <f>J12/J39</f>
        <v>0.45132743362831856</v>
      </c>
      <c r="U12" s="224">
        <f>K12/K39</f>
        <v>0.51498637602179842</v>
      </c>
      <c r="V12" s="224">
        <f>L12/L39</f>
        <v>0.52266666666666661</v>
      </c>
      <c r="W12" s="245">
        <f>M12/M39</f>
        <v>0.51169590643274854</v>
      </c>
      <c r="X12" s="163"/>
    </row>
    <row r="13" spans="1:24" x14ac:dyDescent="0.25">
      <c r="A13" s="28"/>
      <c r="B13" s="18"/>
      <c r="C13" s="57"/>
      <c r="D13" s="4"/>
      <c r="E13" s="4"/>
      <c r="F13" s="4"/>
      <c r="G13" s="4"/>
      <c r="H13" s="4"/>
      <c r="I13" s="4"/>
      <c r="J13" s="68"/>
      <c r="K13" s="69"/>
      <c r="L13" s="69"/>
      <c r="M13" s="164"/>
      <c r="N13" s="164"/>
      <c r="O13" s="164"/>
      <c r="P13" s="164"/>
      <c r="Q13" s="4"/>
      <c r="R13" s="4"/>
      <c r="S13" s="45"/>
      <c r="T13" s="45"/>
      <c r="U13" s="45"/>
      <c r="V13" s="45"/>
      <c r="W13" s="246"/>
      <c r="X13" s="163"/>
    </row>
    <row r="14" spans="1:24" s="4" customFormat="1" x14ac:dyDescent="0.25">
      <c r="A14" s="35" t="s">
        <v>78</v>
      </c>
      <c r="B14" s="184" t="s">
        <v>65</v>
      </c>
      <c r="C14" s="183"/>
      <c r="D14" s="195">
        <f>SUM(D5:D7)</f>
        <v>0</v>
      </c>
      <c r="E14" s="195">
        <f t="shared" ref="E14:P14" si="5">SUM(E5:E7)</f>
        <v>0</v>
      </c>
      <c r="F14" s="195">
        <f t="shared" si="5"/>
        <v>0</v>
      </c>
      <c r="G14" s="195">
        <f t="shared" si="5"/>
        <v>0</v>
      </c>
      <c r="H14" s="195">
        <f t="shared" si="5"/>
        <v>35</v>
      </c>
      <c r="I14" s="195">
        <f t="shared" si="5"/>
        <v>69</v>
      </c>
      <c r="J14" s="195">
        <f t="shared" si="5"/>
        <v>87</v>
      </c>
      <c r="K14" s="195">
        <f t="shared" si="5"/>
        <v>87</v>
      </c>
      <c r="L14" s="195">
        <f t="shared" si="5"/>
        <v>95</v>
      </c>
      <c r="M14" s="195">
        <f t="shared" si="5"/>
        <v>104</v>
      </c>
      <c r="N14" s="217">
        <f t="shared" si="5"/>
        <v>0</v>
      </c>
      <c r="O14" s="217">
        <f t="shared" si="5"/>
        <v>0</v>
      </c>
      <c r="P14" s="217">
        <f t="shared" si="5"/>
        <v>0</v>
      </c>
      <c r="R14" s="195"/>
      <c r="S14" s="230">
        <f>I14/I31</f>
        <v>0.37704918032786883</v>
      </c>
      <c r="T14" s="230">
        <f>J14/J31</f>
        <v>0.43939393939393939</v>
      </c>
      <c r="U14" s="230">
        <f>K14/K31</f>
        <v>0.41826923076923078</v>
      </c>
      <c r="V14" s="230">
        <f>L14/L31</f>
        <v>0.4460093896713615</v>
      </c>
      <c r="W14" s="247">
        <f>M14/M31</f>
        <v>0.58757062146892658</v>
      </c>
      <c r="X14" s="81"/>
    </row>
    <row r="15" spans="1:24" x14ac:dyDescent="0.25">
      <c r="A15" s="28"/>
      <c r="B15" s="18"/>
      <c r="C15" s="3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  <c r="R15" s="4"/>
      <c r="S15" s="4"/>
      <c r="T15" s="4"/>
      <c r="U15" s="4"/>
      <c r="V15" s="4"/>
      <c r="W15" s="4"/>
      <c r="X15" s="4"/>
    </row>
    <row r="16" spans="1:24" x14ac:dyDescent="0.25">
      <c r="A16" s="19" t="s">
        <v>12</v>
      </c>
      <c r="B16" s="20" t="s">
        <v>13</v>
      </c>
      <c r="C16" s="27" t="s">
        <v>3</v>
      </c>
      <c r="D16" s="76">
        <f>Titulats!D14</f>
        <v>60</v>
      </c>
      <c r="E16" s="30">
        <f>Titulats!E14</f>
        <v>74</v>
      </c>
      <c r="F16" s="30">
        <f>Titulats!F14</f>
        <v>88</v>
      </c>
      <c r="G16" s="30">
        <f>Titulats!G14</f>
        <v>60</v>
      </c>
      <c r="H16" s="30">
        <f>Titulats!H14</f>
        <v>36</v>
      </c>
      <c r="I16" s="30">
        <f>Titulats!I14</f>
        <v>11</v>
      </c>
      <c r="J16" s="30">
        <f>Titulats!J14</f>
        <v>40</v>
      </c>
      <c r="K16" s="169"/>
      <c r="L16" s="170"/>
      <c r="M16" s="170"/>
      <c r="N16" s="170"/>
      <c r="O16" s="170"/>
      <c r="P16" s="172"/>
      <c r="Q16" s="1"/>
      <c r="R16" s="75"/>
      <c r="S16" s="75"/>
      <c r="T16" s="75"/>
      <c r="U16" s="75"/>
      <c r="V16" s="75"/>
      <c r="W16" s="75"/>
      <c r="X16" s="75"/>
    </row>
    <row r="17" spans="1:24" x14ac:dyDescent="0.25">
      <c r="A17" s="10"/>
      <c r="B17" s="18" t="s">
        <v>14</v>
      </c>
      <c r="C17" s="57" t="s">
        <v>5</v>
      </c>
      <c r="D17" s="77">
        <f>Titulats!D15</f>
        <v>34</v>
      </c>
      <c r="E17" s="75">
        <f>Titulats!E15</f>
        <v>29</v>
      </c>
      <c r="F17" s="75">
        <f>Titulats!F15</f>
        <v>38</v>
      </c>
      <c r="G17" s="75">
        <f>Titulats!G15</f>
        <v>34</v>
      </c>
      <c r="H17" s="75">
        <f>Titulats!H15</f>
        <v>13</v>
      </c>
      <c r="I17" s="75">
        <f>Titulats!I15</f>
        <v>11</v>
      </c>
      <c r="J17" s="75">
        <f>Titulats!J15</f>
        <v>7</v>
      </c>
      <c r="K17" s="209"/>
      <c r="L17" s="165"/>
      <c r="M17" s="165"/>
      <c r="N17" s="165"/>
      <c r="O17" s="165"/>
      <c r="P17" s="180"/>
      <c r="Q17" s="1"/>
      <c r="R17" s="75"/>
      <c r="S17" s="75"/>
      <c r="T17" s="75"/>
      <c r="U17" s="75"/>
      <c r="V17" s="75"/>
      <c r="W17" s="75"/>
      <c r="X17" s="75"/>
    </row>
    <row r="18" spans="1:24" ht="18.75" x14ac:dyDescent="0.25">
      <c r="A18" s="10"/>
      <c r="B18" s="18" t="s">
        <v>15</v>
      </c>
      <c r="C18" s="57" t="s">
        <v>7</v>
      </c>
      <c r="D18" s="77">
        <f>Titulats!D16</f>
        <v>27</v>
      </c>
      <c r="E18" s="75">
        <f>Titulats!E16</f>
        <v>19</v>
      </c>
      <c r="F18" s="75">
        <f>Titulats!F16</f>
        <v>26</v>
      </c>
      <c r="G18" s="75">
        <f>Titulats!G16</f>
        <v>15</v>
      </c>
      <c r="H18" s="75">
        <f>Titulats!H16</f>
        <v>5</v>
      </c>
      <c r="I18" s="75">
        <f>Titulats!I16</f>
        <v>5</v>
      </c>
      <c r="J18" s="75">
        <f>Titulats!J16</f>
        <v>15</v>
      </c>
      <c r="K18" s="209"/>
      <c r="L18" s="165"/>
      <c r="M18" s="165"/>
      <c r="N18" s="165"/>
      <c r="O18" s="165"/>
      <c r="P18" s="180"/>
      <c r="Q18" s="1"/>
      <c r="R18" s="75"/>
      <c r="S18" s="53" t="s">
        <v>79</v>
      </c>
      <c r="T18" s="75"/>
      <c r="U18" s="75"/>
      <c r="V18" s="75"/>
      <c r="W18" s="75"/>
      <c r="X18" s="75"/>
    </row>
    <row r="19" spans="1:24" x14ac:dyDescent="0.25">
      <c r="A19" s="10"/>
      <c r="B19" s="18" t="s">
        <v>39</v>
      </c>
      <c r="C19" s="57" t="s">
        <v>17</v>
      </c>
      <c r="D19" s="77">
        <f>Titulats!D17</f>
        <v>16</v>
      </c>
      <c r="E19" s="75">
        <f>Titulats!E17</f>
        <v>17</v>
      </c>
      <c r="F19" s="75" t="str">
        <f>Titulats!F17</f>
        <v>?</v>
      </c>
      <c r="G19" s="75">
        <f>Titulats!G17</f>
        <v>10</v>
      </c>
      <c r="H19" s="75">
        <f>Titulats!H17</f>
        <v>2</v>
      </c>
      <c r="I19" s="75">
        <f>Titulats!I17</f>
        <v>5</v>
      </c>
      <c r="J19" s="75">
        <f>Titulats!J17</f>
        <v>4</v>
      </c>
      <c r="K19" s="209"/>
      <c r="L19" s="165"/>
      <c r="M19" s="165"/>
      <c r="N19" s="165"/>
      <c r="O19" s="165"/>
      <c r="P19" s="180"/>
      <c r="Q19" s="1"/>
      <c r="R19" s="75"/>
      <c r="S19" s="75"/>
      <c r="T19" s="75"/>
      <c r="U19" s="75"/>
      <c r="V19" s="75"/>
      <c r="W19" s="75"/>
      <c r="X19" s="75"/>
    </row>
    <row r="20" spans="1:24" x14ac:dyDescent="0.25">
      <c r="A20" s="10"/>
      <c r="B20" s="18" t="s">
        <v>18</v>
      </c>
      <c r="C20" s="57" t="s">
        <v>19</v>
      </c>
      <c r="D20" s="77">
        <f>Titulats!D18</f>
        <v>19</v>
      </c>
      <c r="E20" s="75">
        <f>Titulats!E18</f>
        <v>16</v>
      </c>
      <c r="F20" s="75">
        <f>Titulats!F18</f>
        <v>24</v>
      </c>
      <c r="G20" s="75">
        <f>Titulats!G18</f>
        <v>38</v>
      </c>
      <c r="H20" s="75">
        <f>Titulats!H18</f>
        <v>15</v>
      </c>
      <c r="I20" s="75">
        <f>Titulats!I18</f>
        <v>21</v>
      </c>
      <c r="J20" s="75">
        <f>Titulats!J18</f>
        <v>41</v>
      </c>
      <c r="K20" s="209"/>
      <c r="L20" s="165"/>
      <c r="M20" s="165"/>
      <c r="N20" s="165"/>
      <c r="O20" s="165"/>
      <c r="P20" s="180"/>
      <c r="Q20" s="1"/>
      <c r="R20" s="75"/>
      <c r="S20" s="75"/>
      <c r="T20" s="75"/>
      <c r="U20" s="75"/>
      <c r="V20" s="75"/>
      <c r="W20" s="75"/>
      <c r="X20" s="75"/>
    </row>
    <row r="21" spans="1:24" x14ac:dyDescent="0.25">
      <c r="A21" s="10"/>
      <c r="B21" s="18" t="s">
        <v>20</v>
      </c>
      <c r="C21" s="57" t="s">
        <v>21</v>
      </c>
      <c r="D21" s="77">
        <f>Titulats!D19</f>
        <v>37</v>
      </c>
      <c r="E21" s="75">
        <f>Titulats!E19</f>
        <v>33</v>
      </c>
      <c r="F21" s="75">
        <f>Titulats!F19</f>
        <v>32</v>
      </c>
      <c r="G21" s="75">
        <f>Titulats!G19</f>
        <v>21</v>
      </c>
      <c r="H21" s="75">
        <f>Titulats!H19</f>
        <v>12</v>
      </c>
      <c r="I21" s="75">
        <f>Titulats!I19</f>
        <v>12</v>
      </c>
      <c r="J21" s="75">
        <f>Titulats!J19</f>
        <v>50</v>
      </c>
      <c r="K21" s="173"/>
      <c r="L21" s="165"/>
      <c r="M21" s="165"/>
      <c r="N21" s="165"/>
      <c r="O21" s="165"/>
      <c r="P21" s="180"/>
      <c r="Q21" s="1"/>
      <c r="R21" s="75"/>
      <c r="S21" s="75"/>
      <c r="T21" s="75"/>
      <c r="U21" s="75"/>
      <c r="V21" s="75"/>
      <c r="W21" s="75"/>
      <c r="X21" s="75"/>
    </row>
    <row r="22" spans="1:24" x14ac:dyDescent="0.25">
      <c r="A22" s="21"/>
      <c r="B22" s="22" t="s">
        <v>22</v>
      </c>
      <c r="C22" s="31" t="s">
        <v>23</v>
      </c>
      <c r="D22" s="78">
        <f>Titulats!D20</f>
        <v>11</v>
      </c>
      <c r="E22" s="32">
        <f>Titulats!E20</f>
        <v>15</v>
      </c>
      <c r="F22" s="32">
        <f>Titulats!F20</f>
        <v>9</v>
      </c>
      <c r="G22" s="32">
        <f>Titulats!G20</f>
        <v>6</v>
      </c>
      <c r="H22" s="32">
        <f>Titulats!H20</f>
        <v>12</v>
      </c>
      <c r="I22" s="32">
        <f>Titulats!I20</f>
        <v>10</v>
      </c>
      <c r="J22" s="32">
        <f>Titulats!J20</f>
        <v>8</v>
      </c>
      <c r="K22" s="32">
        <f>Titulats!K20</f>
        <v>10</v>
      </c>
      <c r="L22" s="173"/>
      <c r="M22" s="171"/>
      <c r="N22" s="171"/>
      <c r="O22" s="171"/>
      <c r="P22" s="181"/>
      <c r="Q22" s="1"/>
      <c r="R22" s="75"/>
      <c r="S22" s="81"/>
      <c r="T22" s="75"/>
      <c r="U22" s="75"/>
      <c r="V22" s="75"/>
      <c r="W22" s="75"/>
      <c r="X22" s="75"/>
    </row>
    <row r="23" spans="1:24" x14ac:dyDescent="0.25">
      <c r="A23" s="25" t="s">
        <v>36</v>
      </c>
      <c r="B23" s="26" t="s">
        <v>41</v>
      </c>
      <c r="C23" s="27"/>
      <c r="D23" s="4">
        <f>SUM(D16:D22)</f>
        <v>204</v>
      </c>
      <c r="E23" s="4">
        <f>SUM(E16:E22)</f>
        <v>203</v>
      </c>
      <c r="F23" s="4">
        <f t="shared" ref="F23:J23" si="6">SUM(F16:F22)</f>
        <v>217</v>
      </c>
      <c r="G23" s="4">
        <f t="shared" si="6"/>
        <v>184</v>
      </c>
      <c r="H23" s="4">
        <f t="shared" si="6"/>
        <v>95</v>
      </c>
      <c r="I23" s="4">
        <f t="shared" si="6"/>
        <v>75</v>
      </c>
      <c r="J23" s="4">
        <f t="shared" si="6"/>
        <v>165</v>
      </c>
      <c r="K23" s="4">
        <f t="shared" ref="K23:P23" si="7">SUM(K16:K22)</f>
        <v>10</v>
      </c>
      <c r="L23" s="4">
        <f t="shared" si="7"/>
        <v>0</v>
      </c>
      <c r="M23" s="4">
        <f t="shared" si="7"/>
        <v>0</v>
      </c>
      <c r="N23" s="218">
        <f t="shared" si="7"/>
        <v>0</v>
      </c>
      <c r="O23" s="218">
        <f t="shared" si="7"/>
        <v>0</v>
      </c>
      <c r="P23" s="218">
        <f t="shared" si="7"/>
        <v>0</v>
      </c>
      <c r="Q23" s="1"/>
      <c r="R23" s="75"/>
      <c r="S23" s="81"/>
      <c r="T23" s="75"/>
      <c r="U23" s="75"/>
      <c r="V23" s="75"/>
      <c r="W23" s="75"/>
      <c r="X23" s="4"/>
    </row>
    <row r="24" spans="1:24" x14ac:dyDescent="0.25">
      <c r="A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/>
      <c r="R24" s="2"/>
      <c r="S24" s="2"/>
      <c r="T24" s="2"/>
      <c r="U24" s="2"/>
      <c r="V24" s="2"/>
      <c r="W24" s="2"/>
      <c r="X24" s="2"/>
    </row>
    <row r="25" spans="1:24" s="4" customFormat="1" x14ac:dyDescent="0.25">
      <c r="A25" s="191" t="s">
        <v>37</v>
      </c>
      <c r="B25" s="192" t="s">
        <v>77</v>
      </c>
      <c r="C25" s="193"/>
      <c r="D25" s="194">
        <f>D12+D23</f>
        <v>204</v>
      </c>
      <c r="E25" s="194">
        <f>E12+E23</f>
        <v>203</v>
      </c>
      <c r="F25" s="196">
        <f t="shared" ref="F25:J25" si="8">F12+F23</f>
        <v>217</v>
      </c>
      <c r="G25" s="196">
        <f t="shared" si="8"/>
        <v>184</v>
      </c>
      <c r="H25" s="196">
        <f t="shared" si="8"/>
        <v>146</v>
      </c>
      <c r="I25" s="196">
        <f t="shared" si="8"/>
        <v>188</v>
      </c>
      <c r="J25" s="196">
        <f t="shared" si="8"/>
        <v>318</v>
      </c>
      <c r="K25" s="197">
        <f t="shared" ref="K25:P25" si="9">K12+K23</f>
        <v>199</v>
      </c>
      <c r="L25" s="197">
        <f t="shared" si="9"/>
        <v>196</v>
      </c>
      <c r="M25" s="197">
        <f t="shared" si="9"/>
        <v>175</v>
      </c>
      <c r="N25" s="197">
        <f t="shared" si="9"/>
        <v>15</v>
      </c>
      <c r="O25" s="219">
        <f t="shared" si="9"/>
        <v>0</v>
      </c>
      <c r="P25" s="219">
        <f t="shared" si="9"/>
        <v>0</v>
      </c>
    </row>
    <row r="26" spans="1:24" s="4" customFormat="1" x14ac:dyDescent="0.25">
      <c r="A26" s="33"/>
      <c r="B26" s="34"/>
      <c r="L26" s="46"/>
      <c r="M26" s="46"/>
      <c r="N26" s="46"/>
      <c r="O26" s="46"/>
      <c r="P26" s="46"/>
    </row>
    <row r="28" spans="1:24" ht="18.75" x14ac:dyDescent="0.25">
      <c r="A28" s="231" t="s">
        <v>29</v>
      </c>
      <c r="B28" s="231" t="s">
        <v>34</v>
      </c>
      <c r="C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4" x14ac:dyDescent="0.25">
      <c r="A29" s="3"/>
      <c r="B29" s="3"/>
      <c r="C29" s="3"/>
      <c r="H29" s="79" t="s">
        <v>26</v>
      </c>
      <c r="I29" s="80" t="s">
        <v>27</v>
      </c>
      <c r="J29" s="80" t="s">
        <v>28</v>
      </c>
      <c r="K29" s="80" t="s">
        <v>24</v>
      </c>
      <c r="L29" s="80" t="s">
        <v>25</v>
      </c>
      <c r="M29" s="80" t="s">
        <v>30</v>
      </c>
      <c r="N29" s="80" t="s">
        <v>31</v>
      </c>
      <c r="O29" s="80" t="s">
        <v>32</v>
      </c>
      <c r="P29" s="80" t="s">
        <v>33</v>
      </c>
      <c r="Q29" s="72" t="s">
        <v>55</v>
      </c>
    </row>
    <row r="30" spans="1:24" ht="16.5" x14ac:dyDescent="0.3">
      <c r="A30" s="5" t="s">
        <v>0</v>
      </c>
      <c r="B30" s="182" t="s">
        <v>46</v>
      </c>
      <c r="C30" s="7" t="s">
        <v>1</v>
      </c>
      <c r="F30" s="206" t="s">
        <v>66</v>
      </c>
      <c r="G30" s="206"/>
      <c r="H30" s="85"/>
      <c r="I30" s="40">
        <v>66</v>
      </c>
      <c r="J30" s="40">
        <v>92</v>
      </c>
      <c r="K30" s="40">
        <v>92</v>
      </c>
      <c r="L30" s="40">
        <v>94</v>
      </c>
      <c r="M30" s="40">
        <v>117</v>
      </c>
      <c r="N30" s="40">
        <v>110</v>
      </c>
      <c r="O30" s="40">
        <v>96</v>
      </c>
      <c r="P30" s="40">
        <v>123</v>
      </c>
      <c r="Q30" s="86">
        <v>104</v>
      </c>
    </row>
    <row r="31" spans="1:24" ht="16.5" x14ac:dyDescent="0.3">
      <c r="A31" s="23"/>
      <c r="B31" s="11" t="s">
        <v>47</v>
      </c>
      <c r="C31" s="12" t="s">
        <v>35</v>
      </c>
      <c r="F31" s="206" t="s">
        <v>76</v>
      </c>
      <c r="G31" s="206"/>
      <c r="H31" s="54"/>
      <c r="I31" s="83">
        <v>183</v>
      </c>
      <c r="J31" s="83">
        <v>198</v>
      </c>
      <c r="K31" s="83">
        <v>208</v>
      </c>
      <c r="L31" s="83">
        <v>213</v>
      </c>
      <c r="M31" s="83">
        <v>177</v>
      </c>
      <c r="N31" s="83">
        <v>166</v>
      </c>
      <c r="O31" s="83">
        <v>174</v>
      </c>
      <c r="P31" s="83">
        <v>150</v>
      </c>
      <c r="Q31" s="87">
        <v>167</v>
      </c>
    </row>
    <row r="32" spans="1:24" x14ac:dyDescent="0.25">
      <c r="A32" s="36"/>
      <c r="B32" s="185" t="s">
        <v>48</v>
      </c>
      <c r="C32" s="186" t="s">
        <v>3</v>
      </c>
      <c r="F32">
        <v>1</v>
      </c>
      <c r="G32" s="205">
        <v>0.5</v>
      </c>
      <c r="H32" s="88"/>
      <c r="I32" s="187">
        <f>I31*$G$32</f>
        <v>91.5</v>
      </c>
      <c r="J32" s="187">
        <f>J31*$G$32</f>
        <v>99</v>
      </c>
      <c r="K32" s="187">
        <f>K31*$G$32</f>
        <v>104</v>
      </c>
      <c r="L32" s="187">
        <f>L31*$G$32</f>
        <v>106.5</v>
      </c>
      <c r="M32" s="187">
        <f t="shared" ref="M32:Q32" si="10">M31*$G$32</f>
        <v>88.5</v>
      </c>
      <c r="N32" s="187">
        <f t="shared" si="10"/>
        <v>83</v>
      </c>
      <c r="O32" s="187">
        <f t="shared" si="10"/>
        <v>87</v>
      </c>
      <c r="P32" s="187">
        <f t="shared" si="10"/>
        <v>75</v>
      </c>
      <c r="Q32" s="188">
        <f t="shared" si="10"/>
        <v>83.5</v>
      </c>
    </row>
    <row r="33" spans="1:17" x14ac:dyDescent="0.25">
      <c r="A33" s="36"/>
      <c r="B33" s="185" t="s">
        <v>49</v>
      </c>
      <c r="C33" s="186" t="s">
        <v>5</v>
      </c>
      <c r="G33" s="205">
        <v>0.25</v>
      </c>
      <c r="H33" s="88"/>
      <c r="I33" s="187">
        <f>I31*$G$33</f>
        <v>45.75</v>
      </c>
      <c r="J33" s="187">
        <f>J31*$G$33</f>
        <v>49.5</v>
      </c>
      <c r="K33" s="187">
        <f>K31*$G$33</f>
        <v>52</v>
      </c>
      <c r="L33" s="187">
        <f>L31*$G$33</f>
        <v>53.25</v>
      </c>
      <c r="M33" s="187">
        <f t="shared" ref="M33:Q33" si="11">M31*$G$33</f>
        <v>44.25</v>
      </c>
      <c r="N33" s="187">
        <f t="shared" si="11"/>
        <v>41.5</v>
      </c>
      <c r="O33" s="187">
        <f t="shared" si="11"/>
        <v>43.5</v>
      </c>
      <c r="P33" s="187">
        <f t="shared" si="11"/>
        <v>37.5</v>
      </c>
      <c r="Q33" s="188">
        <f t="shared" si="11"/>
        <v>41.75</v>
      </c>
    </row>
    <row r="34" spans="1:17" x14ac:dyDescent="0.25">
      <c r="A34" s="36"/>
      <c r="B34" s="185" t="s">
        <v>50</v>
      </c>
      <c r="C34" s="186" t="s">
        <v>7</v>
      </c>
      <c r="G34" s="205">
        <f>F32-G32-G33</f>
        <v>0.25</v>
      </c>
      <c r="H34" s="88"/>
      <c r="I34" s="187">
        <f>I31*$G$34</f>
        <v>45.75</v>
      </c>
      <c r="J34" s="187">
        <f>J31*$G$34</f>
        <v>49.5</v>
      </c>
      <c r="K34" s="187">
        <f>K31*$G$34</f>
        <v>52</v>
      </c>
      <c r="L34" s="187">
        <f>L31*$G$34</f>
        <v>53.25</v>
      </c>
      <c r="M34" s="187">
        <f t="shared" ref="M34:Q34" si="12">M31*$G$34</f>
        <v>44.25</v>
      </c>
      <c r="N34" s="187">
        <f t="shared" si="12"/>
        <v>41.5</v>
      </c>
      <c r="O34" s="187">
        <f t="shared" si="12"/>
        <v>43.5</v>
      </c>
      <c r="P34" s="187">
        <f t="shared" si="12"/>
        <v>37.5</v>
      </c>
      <c r="Q34" s="188">
        <f t="shared" si="12"/>
        <v>41.75</v>
      </c>
    </row>
    <row r="35" spans="1:17" x14ac:dyDescent="0.25">
      <c r="A35" s="10"/>
      <c r="B35" s="11" t="s">
        <v>51</v>
      </c>
      <c r="C35" s="12" t="s">
        <v>8</v>
      </c>
      <c r="H35" s="54"/>
      <c r="I35" s="84"/>
      <c r="J35" s="83">
        <v>32</v>
      </c>
      <c r="K35" s="83">
        <v>42</v>
      </c>
      <c r="L35" s="83">
        <v>59</v>
      </c>
      <c r="M35" s="83">
        <v>48</v>
      </c>
      <c r="N35" s="83">
        <v>59</v>
      </c>
      <c r="O35" s="83">
        <v>52</v>
      </c>
      <c r="P35" s="83">
        <v>67</v>
      </c>
      <c r="Q35" s="87">
        <v>60</v>
      </c>
    </row>
    <row r="36" spans="1:17" x14ac:dyDescent="0.25">
      <c r="A36" s="10"/>
      <c r="B36" s="11" t="s">
        <v>52</v>
      </c>
      <c r="C36" s="15" t="s">
        <v>9</v>
      </c>
      <c r="H36" s="54"/>
      <c r="I36" s="84"/>
      <c r="J36" s="83">
        <v>17</v>
      </c>
      <c r="K36" s="83">
        <v>25</v>
      </c>
      <c r="L36" s="84"/>
      <c r="M36" s="84"/>
      <c r="N36" s="84"/>
      <c r="O36" s="84"/>
      <c r="P36" s="84"/>
      <c r="Q36" s="92"/>
    </row>
    <row r="37" spans="1:17" x14ac:dyDescent="0.25">
      <c r="A37" s="158" t="s">
        <v>10</v>
      </c>
      <c r="B37" s="6" t="s">
        <v>53</v>
      </c>
      <c r="C37" s="7" t="s">
        <v>11</v>
      </c>
      <c r="H37" s="85"/>
      <c r="I37" s="211"/>
      <c r="J37" s="211"/>
      <c r="K37" s="211"/>
      <c r="L37" s="40">
        <v>9</v>
      </c>
      <c r="M37" s="223">
        <v>0</v>
      </c>
      <c r="N37" s="40">
        <v>24</v>
      </c>
      <c r="O37" s="223">
        <v>19</v>
      </c>
      <c r="P37" s="223">
        <v>13</v>
      </c>
      <c r="Q37" s="86">
        <v>17</v>
      </c>
    </row>
    <row r="38" spans="1:17" x14ac:dyDescent="0.25">
      <c r="A38" s="159"/>
      <c r="B38" s="160" t="s">
        <v>61</v>
      </c>
      <c r="C38" s="15" t="s">
        <v>62</v>
      </c>
      <c r="H38" s="89"/>
      <c r="I38" s="90"/>
      <c r="J38" s="90"/>
      <c r="K38" s="90"/>
      <c r="L38" s="90"/>
      <c r="M38" s="90"/>
      <c r="N38" s="90"/>
      <c r="O38" s="90"/>
      <c r="P38" s="90"/>
      <c r="Q38" s="93">
        <v>3</v>
      </c>
    </row>
    <row r="39" spans="1:17" x14ac:dyDescent="0.25">
      <c r="A39" s="28" t="s">
        <v>36</v>
      </c>
      <c r="B39" s="18"/>
      <c r="C39" s="27"/>
      <c r="H39" s="83">
        <f>SUM(H30:H37)</f>
        <v>0</v>
      </c>
      <c r="I39" s="83">
        <f>SUM(I30:I37)-SUM(I32:I34)</f>
        <v>249</v>
      </c>
      <c r="J39" s="83">
        <f t="shared" ref="J39:Q39" si="13">SUM(J30:J37)-SUM(J32:J34)</f>
        <v>339</v>
      </c>
      <c r="K39" s="83">
        <f t="shared" si="13"/>
        <v>367</v>
      </c>
      <c r="L39" s="83">
        <f t="shared" si="13"/>
        <v>375</v>
      </c>
      <c r="M39" s="83">
        <f t="shared" si="13"/>
        <v>342</v>
      </c>
      <c r="N39" s="83">
        <f t="shared" si="13"/>
        <v>359</v>
      </c>
      <c r="O39" s="83">
        <f t="shared" si="13"/>
        <v>341</v>
      </c>
      <c r="P39" s="83">
        <f t="shared" si="13"/>
        <v>353</v>
      </c>
      <c r="Q39" s="83">
        <f t="shared" si="13"/>
        <v>348</v>
      </c>
    </row>
    <row r="40" spans="1:17" x14ac:dyDescent="0.25">
      <c r="A40" s="28"/>
      <c r="B40" s="18"/>
      <c r="C40" s="31"/>
      <c r="H40" s="32"/>
      <c r="I40" s="4"/>
      <c r="J40" s="4"/>
      <c r="K40" s="4"/>
      <c r="L40" s="4"/>
      <c r="M40" s="4"/>
      <c r="N40" s="4"/>
      <c r="O40" s="4"/>
      <c r="P40" s="4"/>
    </row>
    <row r="41" spans="1:17" x14ac:dyDescent="0.25">
      <c r="A41" s="19" t="s">
        <v>12</v>
      </c>
      <c r="B41" s="20" t="s">
        <v>13</v>
      </c>
      <c r="C41" s="7" t="s">
        <v>3</v>
      </c>
      <c r="H41" s="210">
        <v>121</v>
      </c>
      <c r="I41" s="211"/>
      <c r="J41" s="211"/>
      <c r="K41" s="211"/>
      <c r="L41" s="211"/>
      <c r="M41" s="211"/>
      <c r="N41" s="211"/>
      <c r="O41" s="211"/>
      <c r="P41" s="211"/>
      <c r="Q41" s="212"/>
    </row>
    <row r="42" spans="1:17" x14ac:dyDescent="0.25">
      <c r="A42" s="10"/>
      <c r="B42" s="18" t="s">
        <v>14</v>
      </c>
      <c r="C42" s="12" t="s">
        <v>5</v>
      </c>
      <c r="H42" s="213">
        <v>41</v>
      </c>
      <c r="I42" s="84"/>
      <c r="J42" s="84"/>
      <c r="K42" s="84"/>
      <c r="L42" s="84"/>
      <c r="M42" s="84"/>
      <c r="N42" s="84"/>
      <c r="O42" s="84"/>
      <c r="P42" s="84"/>
      <c r="Q42" s="92"/>
    </row>
    <row r="43" spans="1:17" x14ac:dyDescent="0.25">
      <c r="A43" s="10"/>
      <c r="B43" s="18" t="s">
        <v>15</v>
      </c>
      <c r="C43" s="12" t="s">
        <v>7</v>
      </c>
      <c r="H43" s="213">
        <v>20</v>
      </c>
      <c r="I43" s="84"/>
      <c r="J43" s="84"/>
      <c r="K43" s="84"/>
      <c r="L43" s="84"/>
      <c r="M43" s="84"/>
      <c r="N43" s="84"/>
      <c r="O43" s="84"/>
      <c r="P43" s="84"/>
      <c r="Q43" s="92"/>
    </row>
    <row r="44" spans="1:17" x14ac:dyDescent="0.25">
      <c r="A44" s="10"/>
      <c r="B44" s="18" t="s">
        <v>16</v>
      </c>
      <c r="C44" s="12" t="s">
        <v>17</v>
      </c>
      <c r="H44" s="213">
        <v>8</v>
      </c>
      <c r="I44" s="84"/>
      <c r="J44" s="84"/>
      <c r="K44" s="84"/>
      <c r="L44" s="84"/>
      <c r="M44" s="84"/>
      <c r="N44" s="84"/>
      <c r="O44" s="84"/>
      <c r="P44" s="84"/>
      <c r="Q44" s="92"/>
    </row>
    <row r="45" spans="1:17" x14ac:dyDescent="0.25">
      <c r="A45" s="10"/>
      <c r="B45" s="18" t="s">
        <v>18</v>
      </c>
      <c r="C45" s="12" t="s">
        <v>19</v>
      </c>
      <c r="H45" s="213">
        <v>14</v>
      </c>
      <c r="I45" s="214">
        <v>14</v>
      </c>
      <c r="J45" s="84"/>
      <c r="K45" s="84"/>
      <c r="L45" s="84"/>
      <c r="M45" s="84"/>
      <c r="N45" s="84"/>
      <c r="O45" s="84"/>
      <c r="P45" s="84"/>
      <c r="Q45" s="92"/>
    </row>
    <row r="46" spans="1:17" x14ac:dyDescent="0.25">
      <c r="A46" s="10"/>
      <c r="B46" s="18" t="s">
        <v>20</v>
      </c>
      <c r="C46" s="12" t="s">
        <v>21</v>
      </c>
      <c r="H46" s="213">
        <v>11</v>
      </c>
      <c r="I46" s="214">
        <v>12</v>
      </c>
      <c r="J46" s="84"/>
      <c r="K46" s="84"/>
      <c r="L46" s="84"/>
      <c r="M46" s="84"/>
      <c r="N46" s="84"/>
      <c r="O46" s="84"/>
      <c r="P46" s="84"/>
      <c r="Q46" s="92"/>
    </row>
    <row r="47" spans="1:17" x14ac:dyDescent="0.25">
      <c r="A47" s="21"/>
      <c r="B47" s="22" t="s">
        <v>22</v>
      </c>
      <c r="C47" s="15" t="s">
        <v>23</v>
      </c>
      <c r="H47" s="215">
        <v>11</v>
      </c>
      <c r="I47" s="91">
        <v>26</v>
      </c>
      <c r="J47" s="91">
        <v>12</v>
      </c>
      <c r="K47" s="91">
        <v>30</v>
      </c>
      <c r="L47" s="90"/>
      <c r="M47" s="90"/>
      <c r="N47" s="90"/>
      <c r="O47" s="90"/>
      <c r="P47" s="90"/>
      <c r="Q47" s="216"/>
    </row>
    <row r="48" spans="1:17" x14ac:dyDescent="0.25">
      <c r="A48" s="25" t="s">
        <v>36</v>
      </c>
      <c r="B48" s="26"/>
      <c r="C48" s="27"/>
      <c r="H48" s="41">
        <f>SUM(H41:H47)</f>
        <v>226</v>
      </c>
      <c r="I48" s="41">
        <f t="shared" ref="I48:Q48" si="14">SUM(I41:I47)</f>
        <v>52</v>
      </c>
      <c r="J48" s="41">
        <f t="shared" si="14"/>
        <v>12</v>
      </c>
      <c r="K48" s="41">
        <f t="shared" si="14"/>
        <v>30</v>
      </c>
      <c r="L48" s="41">
        <f t="shared" si="14"/>
        <v>0</v>
      </c>
      <c r="M48" s="41">
        <f t="shared" si="14"/>
        <v>0</v>
      </c>
      <c r="N48" s="41">
        <f t="shared" si="14"/>
        <v>0</v>
      </c>
      <c r="O48" s="41">
        <f t="shared" si="14"/>
        <v>0</v>
      </c>
      <c r="P48" s="41">
        <f t="shared" si="14"/>
        <v>0</v>
      </c>
      <c r="Q48" s="41">
        <f t="shared" si="14"/>
        <v>0</v>
      </c>
    </row>
    <row r="49" spans="1:17" x14ac:dyDescent="0.25">
      <c r="A49" s="29"/>
      <c r="H49" s="2"/>
      <c r="I49" s="2"/>
      <c r="J49" s="2"/>
      <c r="K49" s="2"/>
      <c r="L49" s="2"/>
      <c r="M49" s="2"/>
      <c r="N49" s="2"/>
      <c r="O49" s="2"/>
      <c r="P49" s="2"/>
    </row>
    <row r="50" spans="1:17" x14ac:dyDescent="0.25">
      <c r="A50" s="29" t="s">
        <v>70</v>
      </c>
      <c r="H50" s="42">
        <f>H39+H48</f>
        <v>226</v>
      </c>
      <c r="I50" s="42">
        <f t="shared" ref="I50:Q50" si="15">I39+I48</f>
        <v>301</v>
      </c>
      <c r="J50" s="42">
        <f t="shared" si="15"/>
        <v>351</v>
      </c>
      <c r="K50" s="42">
        <f t="shared" si="15"/>
        <v>397</v>
      </c>
      <c r="L50" s="42">
        <f t="shared" si="15"/>
        <v>375</v>
      </c>
      <c r="M50" s="42">
        <f t="shared" si="15"/>
        <v>342</v>
      </c>
      <c r="N50" s="42">
        <f t="shared" si="15"/>
        <v>359</v>
      </c>
      <c r="O50" s="42">
        <f t="shared" si="15"/>
        <v>341</v>
      </c>
      <c r="P50" s="42">
        <f t="shared" si="15"/>
        <v>353</v>
      </c>
      <c r="Q50" s="42">
        <f t="shared" si="15"/>
        <v>348</v>
      </c>
    </row>
  </sheetData>
  <pageMargins left="0.51181102362204722" right="0.31496062992125984" top="0.74803149606299213" bottom="0.35433070866141736" header="0.31496062992125984" footer="0.31496062992125984"/>
  <pageSetup paperSize="8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Nou Ingres</vt:lpstr>
      <vt:lpstr>Total Matricula</vt:lpstr>
      <vt:lpstr>Titulats</vt:lpstr>
      <vt:lpstr>Relacio Titulats-Ingres</vt:lpstr>
      <vt:lpstr>'Nou Ingres'!Àrea_d'impressió</vt:lpstr>
      <vt:lpstr>'Relacio Titulats-Ingres'!Àrea_d'impressió</vt:lpstr>
      <vt:lpstr>Titulats!Àrea_d'impressió</vt:lpstr>
      <vt:lpstr>'Total Matricula'!Àrea_d'impressió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2018-11-26T10:00:57Z</cp:lastPrinted>
  <dcterms:created xsi:type="dcterms:W3CDTF">2015-11-03T08:50:10Z</dcterms:created>
  <dcterms:modified xsi:type="dcterms:W3CDTF">2018-12-05T11:02:59Z</dcterms:modified>
</cp:coreProperties>
</file>